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composition" sheetId="1" r:id="rId1"/>
    <sheet name="export" sheetId="2" r:id="rId2"/>
    <sheet name="import" sheetId="3" r:id="rId3"/>
    <sheet name="partners" sheetId="4" r:id="rId4"/>
    <sheet name="NTIS" sheetId="5" r:id="rId5"/>
  </sheets>
  <definedNames/>
  <calcPr fullCalcOnLoad="1"/>
</workbook>
</file>

<file path=xl/sharedStrings.xml><?xml version="1.0" encoding="utf-8"?>
<sst xmlns="http://schemas.openxmlformats.org/spreadsheetml/2006/main" count="210" uniqueCount="134">
  <si>
    <t xml:space="preserve">COMPARISON OF TOTAL EXPORTS OF SOME MAJOR COMMODITIES </t>
  </si>
  <si>
    <t>(Provisional)</t>
  </si>
  <si>
    <t>In '000 Rs.</t>
  </si>
  <si>
    <t>F.Y. 2014/15(2071/72)</t>
  </si>
  <si>
    <t>F.Y. 2015/16 (2072/73)</t>
  </si>
  <si>
    <t>% Change</t>
  </si>
  <si>
    <t>S.N</t>
  </si>
  <si>
    <t>Commodities</t>
  </si>
  <si>
    <t>Unit</t>
  </si>
  <si>
    <t>Annual</t>
  </si>
  <si>
    <t>in value</t>
  </si>
  <si>
    <t>Quantity</t>
  </si>
  <si>
    <t>Value</t>
  </si>
  <si>
    <t>Woolen Carpet</t>
  </si>
  <si>
    <t>Sq.Mtr.</t>
  </si>
  <si>
    <t>Readymade Garments</t>
  </si>
  <si>
    <t>Pcs.</t>
  </si>
  <si>
    <t>Hides &amp; Skins</t>
  </si>
  <si>
    <t>Sq.ft.</t>
  </si>
  <si>
    <t>Lentils</t>
  </si>
  <si>
    <t>Kg.</t>
  </si>
  <si>
    <t>Cardamom</t>
  </si>
  <si>
    <t>Tea</t>
  </si>
  <si>
    <t>Ginger</t>
  </si>
  <si>
    <t>Vegetable fats and oil</t>
  </si>
  <si>
    <t>Noodles, pasta and like</t>
  </si>
  <si>
    <t>Medicinal Herbs</t>
  </si>
  <si>
    <t>Essential Oils</t>
  </si>
  <si>
    <t>Juices</t>
  </si>
  <si>
    <t>Rosin and resin acid</t>
  </si>
  <si>
    <t>Dentifrices (toothpaste)</t>
  </si>
  <si>
    <t>Yarns ( Polyester, Cotton and others)</t>
  </si>
  <si>
    <t>Textiles</t>
  </si>
  <si>
    <t>Woolen and Pashmina shawls</t>
  </si>
  <si>
    <t>Jute bags and sacks</t>
  </si>
  <si>
    <t>Cotton sacks and bags</t>
  </si>
  <si>
    <t>Felt</t>
  </si>
  <si>
    <t>Headgear and parts thereof</t>
  </si>
  <si>
    <t>Handicrafts ( Painting, Sculpture and statuary)</t>
  </si>
  <si>
    <t>Nepalese paper and paper Products</t>
  </si>
  <si>
    <t>Articles of silver jewellery</t>
  </si>
  <si>
    <t>Footwear</t>
  </si>
  <si>
    <t>Iron and Steel products</t>
  </si>
  <si>
    <t>Copper and articles thereof</t>
  </si>
  <si>
    <t>Meat and edible meat offal</t>
  </si>
  <si>
    <t>Others</t>
  </si>
  <si>
    <t>Total</t>
  </si>
  <si>
    <t>Foreign Trade Balance of Nepal</t>
  </si>
  <si>
    <t>In Billion Rs.</t>
  </si>
  <si>
    <t>Total Exports</t>
  </si>
  <si>
    <t>Total Imports</t>
  </si>
  <si>
    <t>Total Trade</t>
  </si>
  <si>
    <t>Trade Deficit</t>
  </si>
  <si>
    <t>Export: Import Ratio</t>
  </si>
  <si>
    <t>1:</t>
  </si>
  <si>
    <t>Share % in Total Trade</t>
  </si>
  <si>
    <t xml:space="preserve">COMPARISON OF TOTAL IMPORTS OF SOME MAJOR COMMODITIES </t>
  </si>
  <si>
    <t>F.Y. 2014/15</t>
  </si>
  <si>
    <t>F.Y. 2015/16</t>
  </si>
  <si>
    <t>2071/72</t>
  </si>
  <si>
    <t>2072/73</t>
  </si>
  <si>
    <t>Iron &amp; Steel and products thereof</t>
  </si>
  <si>
    <t>Petroleum Products</t>
  </si>
  <si>
    <t>Transport Vehicles and parts thereof</t>
  </si>
  <si>
    <t>Machinery and parts</t>
  </si>
  <si>
    <t>Telecommunication Equipment and parts</t>
  </si>
  <si>
    <t>Cereals</t>
  </si>
  <si>
    <t>Electronic and Electrical Equipments</t>
  </si>
  <si>
    <t>Gold</t>
  </si>
  <si>
    <t>Articles of apparel and clothing accessories</t>
  </si>
  <si>
    <t>Pharmaceutical products</t>
  </si>
  <si>
    <t>Polythene Granules</t>
  </si>
  <si>
    <t>Fertilizers</t>
  </si>
  <si>
    <t>Crude soyabean oil</t>
  </si>
  <si>
    <t>Man-made staple fibres ( Synthetic, Polyester etc)</t>
  </si>
  <si>
    <t>Chemicals</t>
  </si>
  <si>
    <t>Aluminium and articles thereof</t>
  </si>
  <si>
    <t>Aircraft and parts thereof</t>
  </si>
  <si>
    <t>Rubber and articles thereof</t>
  </si>
  <si>
    <t>Cotton ( Yarn and Fabrics)</t>
  </si>
  <si>
    <t>Wool, fine or coarse animal hair</t>
  </si>
  <si>
    <t>Crude palm Oil</t>
  </si>
  <si>
    <t>Zinc and articles thereof</t>
  </si>
  <si>
    <t>Cement Clinkers</t>
  </si>
  <si>
    <t>Low erucic acid rape or colza seeds</t>
  </si>
  <si>
    <t>Industrial monocarboxylic fatty acid</t>
  </si>
  <si>
    <t>Cement</t>
  </si>
  <si>
    <t>( Provisional)</t>
  </si>
  <si>
    <t>Trading Partners of Nepal</t>
  </si>
  <si>
    <t>Exports</t>
  </si>
  <si>
    <t>F.Y. 2014/15 (2071/72)</t>
  </si>
  <si>
    <t>Change %</t>
  </si>
  <si>
    <t>India</t>
  </si>
  <si>
    <t>U.S.A.</t>
  </si>
  <si>
    <t>Germany</t>
  </si>
  <si>
    <t>U.K.</t>
  </si>
  <si>
    <t>Japan</t>
  </si>
  <si>
    <t>France</t>
  </si>
  <si>
    <t>Italy</t>
  </si>
  <si>
    <t>China P. R.</t>
  </si>
  <si>
    <t>Canada</t>
  </si>
  <si>
    <t>Turkey</t>
  </si>
  <si>
    <t>Netherlands</t>
  </si>
  <si>
    <t>Bangladesh</t>
  </si>
  <si>
    <t>Australia</t>
  </si>
  <si>
    <t>Switzerland</t>
  </si>
  <si>
    <t>Imports</t>
  </si>
  <si>
    <t>U.A.E.</t>
  </si>
  <si>
    <t>Indonesia</t>
  </si>
  <si>
    <t>Argentina</t>
  </si>
  <si>
    <t>Thailand</t>
  </si>
  <si>
    <t>Korea R</t>
  </si>
  <si>
    <t>Malaysia</t>
  </si>
  <si>
    <t>Vietnam</t>
  </si>
  <si>
    <t xml:space="preserve">COMPARISON OF TOTAL EXPORTS OF NTIS  COMMODITIES </t>
  </si>
  <si>
    <t>Quantity Kg</t>
  </si>
  <si>
    <t>Natural Honey</t>
  </si>
  <si>
    <t>-</t>
  </si>
  <si>
    <t>Woolen Products</t>
  </si>
  <si>
    <t>Countries</t>
  </si>
  <si>
    <t>Silver</t>
  </si>
  <si>
    <t>Saudi Arabia</t>
  </si>
  <si>
    <t>S.N.</t>
  </si>
  <si>
    <t>Shrawan -Marg</t>
  </si>
  <si>
    <t>( First Five Months Provisional)</t>
  </si>
  <si>
    <t>F.Y. 2013/14 (2070/71) Shrawan-Marg</t>
  </si>
  <si>
    <t>F.Y. 2014/15 (2071/72) Shrawan-Marg</t>
  </si>
  <si>
    <t>F.Y. 2015/16 (2072/73) Shrawan-Marg</t>
  </si>
  <si>
    <t>Percentage Change in First Five Months of F.Y. 2014/15 compared to same period of the previous year</t>
  </si>
  <si>
    <t>Percentage Change in First Five Months of F.Y. 2015/16 compared to same period of the previous year</t>
  </si>
  <si>
    <t>IN THE FIRST FIVE MONTHS OF THE F.Y. 2014/15 AND 2015/16</t>
  </si>
  <si>
    <t>IN THE  FIRST FIVE MONTHS OF THE F.Y. 2014/15 AND 2015/16</t>
  </si>
  <si>
    <t>Shrawan- Marg</t>
  </si>
  <si>
    <t>Shrawan - Marg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</si>
</sst>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"/>
    <numFmt numFmtId="167" formatCode="0.0"/>
    <numFmt numFmtId="168" formatCode="0.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i/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06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right"/>
    </xf>
    <xf numFmtId="0" fontId="2" fillId="0" borderId="13" xfId="0" applyFont="1" applyBorder="1" applyAlignment="1">
      <alignment/>
    </xf>
    <xf numFmtId="0" fontId="4" fillId="0" borderId="12" xfId="0" applyFont="1" applyBorder="1" applyAlignment="1">
      <alignment/>
    </xf>
    <xf numFmtId="165" fontId="4" fillId="0" borderId="0" xfId="42" applyNumberFormat="1" applyFont="1" applyBorder="1" applyAlignment="1">
      <alignment/>
    </xf>
    <xf numFmtId="166" fontId="4" fillId="0" borderId="13" xfId="42" applyNumberFormat="1" applyFont="1" applyBorder="1" applyAlignment="1">
      <alignment/>
    </xf>
    <xf numFmtId="165" fontId="4" fillId="0" borderId="13" xfId="42" applyNumberFormat="1" applyFont="1" applyBorder="1" applyAlignment="1">
      <alignment/>
    </xf>
    <xf numFmtId="0" fontId="2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165" fontId="2" fillId="0" borderId="19" xfId="42" applyNumberFormat="1" applyFont="1" applyBorder="1" applyAlignment="1">
      <alignment/>
    </xf>
    <xf numFmtId="165" fontId="2" fillId="0" borderId="18" xfId="42" applyNumberFormat="1" applyFont="1" applyBorder="1" applyAlignment="1">
      <alignment/>
    </xf>
    <xf numFmtId="166" fontId="2" fillId="0" borderId="18" xfId="42" applyNumberFormat="1" applyFont="1" applyBorder="1" applyAlignment="1">
      <alignment/>
    </xf>
    <xf numFmtId="3" fontId="2" fillId="0" borderId="0" xfId="0" applyNumberFormat="1" applyFont="1" applyBorder="1" applyAlignment="1">
      <alignment horizontal="right" vertical="center"/>
    </xf>
    <xf numFmtId="0" fontId="4" fillId="0" borderId="0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165" fontId="7" fillId="0" borderId="0" xfId="42" applyNumberFormat="1" applyFont="1" applyAlignment="1">
      <alignment/>
    </xf>
    <xf numFmtId="0" fontId="6" fillId="0" borderId="0" xfId="0" applyFont="1" applyBorder="1" applyAlignment="1">
      <alignment horizontal="right"/>
    </xf>
    <xf numFmtId="0" fontId="7" fillId="0" borderId="20" xfId="0" applyFont="1" applyBorder="1" applyAlignment="1">
      <alignment/>
    </xf>
    <xf numFmtId="0" fontId="6" fillId="0" borderId="11" xfId="0" applyFont="1" applyBorder="1" applyAlignment="1">
      <alignment horizontal="right" vertical="top"/>
    </xf>
    <xf numFmtId="0" fontId="7" fillId="0" borderId="21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3" fontId="4" fillId="0" borderId="0" xfId="0" applyNumberFormat="1" applyFont="1" applyFill="1" applyBorder="1" applyAlignment="1" applyProtection="1">
      <alignment/>
      <protection/>
    </xf>
    <xf numFmtId="43" fontId="6" fillId="0" borderId="13" xfId="0" applyNumberFormat="1" applyFont="1" applyBorder="1" applyAlignment="1">
      <alignment/>
    </xf>
    <xf numFmtId="20" fontId="6" fillId="0" borderId="0" xfId="0" applyNumberFormat="1" applyFont="1" applyBorder="1" applyAlignment="1" quotePrefix="1">
      <alignment horizontal="right"/>
    </xf>
    <xf numFmtId="167" fontId="6" fillId="0" borderId="13" xfId="0" applyNumberFormat="1" applyFont="1" applyBorder="1" applyAlignment="1">
      <alignment horizontal="left"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7" fontId="6" fillId="0" borderId="15" xfId="0" applyNumberFormat="1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6" fillId="0" borderId="22" xfId="0" applyFont="1" applyBorder="1" applyAlignment="1">
      <alignment vertical="top" wrapText="1"/>
    </xf>
    <xf numFmtId="167" fontId="6" fillId="0" borderId="13" xfId="0" applyNumberFormat="1" applyFont="1" applyBorder="1" applyAlignment="1">
      <alignment vertical="top"/>
    </xf>
    <xf numFmtId="0" fontId="7" fillId="0" borderId="21" xfId="0" applyFont="1" applyBorder="1" applyAlignment="1">
      <alignment vertical="top" wrapText="1"/>
    </xf>
    <xf numFmtId="0" fontId="6" fillId="0" borderId="15" xfId="0" applyFont="1" applyBorder="1" applyAlignment="1">
      <alignment vertical="top"/>
    </xf>
    <xf numFmtId="0" fontId="6" fillId="0" borderId="12" xfId="0" applyFont="1" applyBorder="1" applyAlignment="1">
      <alignment horizontal="left"/>
    </xf>
    <xf numFmtId="0" fontId="8" fillId="0" borderId="12" xfId="0" applyFont="1" applyBorder="1" applyAlignment="1">
      <alignment/>
    </xf>
    <xf numFmtId="0" fontId="7" fillId="0" borderId="14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7" fillId="0" borderId="14" xfId="0" applyFont="1" applyBorder="1" applyAlignment="1">
      <alignment/>
    </xf>
    <xf numFmtId="43" fontId="2" fillId="0" borderId="12" xfId="42" applyNumberFormat="1" applyFont="1" applyBorder="1" applyAlignment="1">
      <alignment horizontal="right" vertical="center"/>
    </xf>
    <xf numFmtId="164" fontId="8" fillId="0" borderId="12" xfId="42" applyNumberFormat="1" applyFont="1" applyBorder="1" applyAlignment="1">
      <alignment vertical="top"/>
    </xf>
    <xf numFmtId="43" fontId="2" fillId="0" borderId="12" xfId="42" applyFont="1" applyBorder="1" applyAlignment="1">
      <alignment vertical="top"/>
    </xf>
    <xf numFmtId="43" fontId="2" fillId="0" borderId="10" xfId="42" applyNumberFormat="1" applyFont="1" applyBorder="1" applyAlignment="1">
      <alignment horizontal="right" vertical="center"/>
    </xf>
    <xf numFmtId="43" fontId="2" fillId="0" borderId="14" xfId="42" applyFont="1" applyBorder="1" applyAlignment="1">
      <alignment vertical="top"/>
    </xf>
    <xf numFmtId="164" fontId="9" fillId="0" borderId="22" xfId="42" applyNumberFormat="1" applyFont="1" applyBorder="1" applyAlignment="1">
      <alignment horizontal="right" vertical="center"/>
    </xf>
    <xf numFmtId="43" fontId="7" fillId="0" borderId="22" xfId="42" applyFont="1" applyBorder="1" applyAlignment="1">
      <alignment/>
    </xf>
    <xf numFmtId="4" fontId="2" fillId="0" borderId="20" xfId="0" applyNumberFormat="1" applyFont="1" applyBorder="1" applyAlignment="1">
      <alignment horizontal="right" vertical="center"/>
    </xf>
    <xf numFmtId="43" fontId="7" fillId="0" borderId="21" xfId="42" applyFont="1" applyBorder="1" applyAlignment="1">
      <alignment/>
    </xf>
    <xf numFmtId="4" fontId="2" fillId="0" borderId="22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vertical="top"/>
    </xf>
    <xf numFmtId="165" fontId="6" fillId="0" borderId="11" xfId="42" applyNumberFormat="1" applyFont="1" applyBorder="1" applyAlignment="1">
      <alignment/>
    </xf>
    <xf numFmtId="0" fontId="6" fillId="0" borderId="11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top"/>
    </xf>
    <xf numFmtId="0" fontId="6" fillId="0" borderId="20" xfId="0" applyFont="1" applyBorder="1" applyAlignment="1">
      <alignment horizontal="center" vertical="top"/>
    </xf>
    <xf numFmtId="0" fontId="6" fillId="0" borderId="11" xfId="0" applyFont="1" applyBorder="1" applyAlignment="1">
      <alignment horizontal="centerContinuous" vertical="top"/>
    </xf>
    <xf numFmtId="0" fontId="6" fillId="0" borderId="13" xfId="0" applyFont="1" applyBorder="1" applyAlignment="1">
      <alignment vertical="top"/>
    </xf>
    <xf numFmtId="0" fontId="6" fillId="0" borderId="13" xfId="0" applyFont="1" applyFill="1" applyBorder="1" applyAlignment="1">
      <alignment horizontal="right" vertical="top"/>
    </xf>
    <xf numFmtId="0" fontId="7" fillId="0" borderId="13" xfId="0" applyNumberFormat="1" applyFont="1" applyBorder="1" applyAlignment="1">
      <alignment vertical="top"/>
    </xf>
    <xf numFmtId="165" fontId="4" fillId="0" borderId="13" xfId="42" applyNumberFormat="1" applyFont="1" applyBorder="1" applyAlignment="1">
      <alignment horizontal="right" vertical="center"/>
    </xf>
    <xf numFmtId="0" fontId="7" fillId="0" borderId="13" xfId="0" applyFont="1" applyBorder="1" applyAlignment="1">
      <alignment vertical="top" wrapText="1"/>
    </xf>
    <xf numFmtId="0" fontId="7" fillId="0" borderId="13" xfId="0" applyNumberFormat="1" applyFont="1" applyBorder="1" applyAlignment="1">
      <alignment vertical="top" wrapText="1"/>
    </xf>
    <xf numFmtId="0" fontId="4" fillId="0" borderId="13" xfId="0" applyFont="1" applyBorder="1" applyAlignment="1">
      <alignment vertical="center"/>
    </xf>
    <xf numFmtId="0" fontId="6" fillId="0" borderId="23" xfId="0" applyNumberFormat="1" applyFont="1" applyBorder="1" applyAlignment="1">
      <alignment vertical="top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3" fontId="4" fillId="0" borderId="0" xfId="0" applyNumberFormat="1" applyFont="1" applyBorder="1" applyAlignment="1">
      <alignment horizontal="right" vertical="center"/>
    </xf>
    <xf numFmtId="0" fontId="7" fillId="0" borderId="22" xfId="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168" fontId="0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6" fillId="0" borderId="11" xfId="0" applyFont="1" applyBorder="1" applyAlignment="1">
      <alignment horizontal="center" vertical="top"/>
    </xf>
    <xf numFmtId="0" fontId="2" fillId="0" borderId="20" xfId="0" applyNumberFormat="1" applyFont="1" applyFill="1" applyBorder="1" applyAlignment="1" applyProtection="1">
      <alignment horizontal="right"/>
      <protection/>
    </xf>
    <xf numFmtId="0" fontId="2" fillId="0" borderId="21" xfId="0" applyNumberFormat="1" applyFont="1" applyFill="1" applyBorder="1" applyAlignment="1" applyProtection="1">
      <alignment horizontal="right"/>
      <protection/>
    </xf>
    <xf numFmtId="43" fontId="4" fillId="0" borderId="20" xfId="42" applyNumberFormat="1" applyFont="1" applyBorder="1" applyAlignment="1">
      <alignment horizontal="right" vertical="center"/>
    </xf>
    <xf numFmtId="43" fontId="4" fillId="0" borderId="22" xfId="42" applyNumberFormat="1" applyFont="1" applyBorder="1" applyAlignment="1">
      <alignment horizontal="right" vertical="center"/>
    </xf>
    <xf numFmtId="43" fontId="4" fillId="0" borderId="21" xfId="42" applyNumberFormat="1" applyFont="1" applyBorder="1" applyAlignment="1">
      <alignment/>
    </xf>
    <xf numFmtId="0" fontId="2" fillId="0" borderId="23" xfId="0" applyNumberFormat="1" applyFont="1" applyFill="1" applyBorder="1" applyAlignment="1" applyProtection="1">
      <alignment/>
      <protection/>
    </xf>
    <xf numFmtId="167" fontId="2" fillId="0" borderId="23" xfId="0" applyNumberFormat="1" applyFont="1" applyBorder="1" applyAlignment="1">
      <alignment vertical="center"/>
    </xf>
    <xf numFmtId="43" fontId="2" fillId="0" borderId="0" xfId="42" applyFont="1" applyBorder="1" applyAlignment="1">
      <alignment/>
    </xf>
    <xf numFmtId="167" fontId="2" fillId="0" borderId="0" xfId="0" applyNumberFormat="1" applyFont="1" applyBorder="1" applyAlignment="1">
      <alignment vertical="center"/>
    </xf>
    <xf numFmtId="43" fontId="4" fillId="0" borderId="0" xfId="42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right"/>
      <protection/>
    </xf>
    <xf numFmtId="0" fontId="4" fillId="0" borderId="21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right"/>
      <protection/>
    </xf>
    <xf numFmtId="4" fontId="4" fillId="0" borderId="20" xfId="0" applyNumberFormat="1" applyFont="1" applyBorder="1" applyAlignment="1">
      <alignment horizontal="right" vertical="center"/>
    </xf>
    <xf numFmtId="4" fontId="4" fillId="0" borderId="22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43" fontId="4" fillId="0" borderId="0" xfId="0" applyNumberFormat="1" applyFont="1" applyBorder="1" applyAlignment="1">
      <alignment/>
    </xf>
    <xf numFmtId="167" fontId="4" fillId="0" borderId="13" xfId="42" applyNumberFormat="1" applyFont="1" applyBorder="1" applyAlignment="1">
      <alignment vertical="top"/>
    </xf>
    <xf numFmtId="165" fontId="7" fillId="0" borderId="12" xfId="42" applyNumberFormat="1" applyFont="1" applyBorder="1" applyAlignment="1">
      <alignment vertical="top"/>
    </xf>
    <xf numFmtId="165" fontId="7" fillId="0" borderId="13" xfId="42" applyNumberFormat="1" applyFont="1" applyBorder="1" applyAlignment="1">
      <alignment vertical="top"/>
    </xf>
    <xf numFmtId="165" fontId="7" fillId="0" borderId="0" xfId="42" applyNumberFormat="1" applyFont="1" applyBorder="1" applyAlignment="1">
      <alignment vertical="top"/>
    </xf>
    <xf numFmtId="165" fontId="7" fillId="0" borderId="0" xfId="42" applyNumberFormat="1" applyFont="1" applyBorder="1" applyAlignment="1">
      <alignment horizontal="right" vertical="center"/>
    </xf>
    <xf numFmtId="165" fontId="7" fillId="0" borderId="13" xfId="42" applyNumberFormat="1" applyFont="1" applyBorder="1" applyAlignment="1">
      <alignment horizontal="right" vertical="center"/>
    </xf>
    <xf numFmtId="165" fontId="7" fillId="0" borderId="12" xfId="42" applyNumberFormat="1" applyFont="1" applyBorder="1" applyAlignment="1">
      <alignment horizontal="right" vertical="center"/>
    </xf>
    <xf numFmtId="167" fontId="4" fillId="0" borderId="13" xfId="42" applyNumberFormat="1" applyFont="1" applyBorder="1" applyAlignment="1">
      <alignment horizontal="right" vertical="top"/>
    </xf>
    <xf numFmtId="165" fontId="7" fillId="0" borderId="14" xfId="42" applyNumberFormat="1" applyFont="1" applyBorder="1" applyAlignment="1">
      <alignment vertical="top"/>
    </xf>
    <xf numFmtId="165" fontId="7" fillId="0" borderId="15" xfId="42" applyNumberFormat="1" applyFont="1" applyBorder="1" applyAlignment="1">
      <alignment vertical="top"/>
    </xf>
    <xf numFmtId="165" fontId="7" fillId="0" borderId="16" xfId="42" applyNumberFormat="1" applyFont="1" applyBorder="1" applyAlignment="1">
      <alignment vertical="top"/>
    </xf>
    <xf numFmtId="167" fontId="4" fillId="0" borderId="15" xfId="42" applyNumberFormat="1" applyFont="1" applyBorder="1" applyAlignment="1">
      <alignment horizontal="right" vertical="top"/>
    </xf>
    <xf numFmtId="0" fontId="6" fillId="0" borderId="20" xfId="0" applyFont="1" applyBorder="1" applyAlignment="1">
      <alignment vertical="top"/>
    </xf>
    <xf numFmtId="0" fontId="6" fillId="0" borderId="11" xfId="0" applyFont="1" applyBorder="1" applyAlignment="1">
      <alignment vertical="top" wrapText="1"/>
    </xf>
    <xf numFmtId="0" fontId="6" fillId="0" borderId="22" xfId="0" applyFont="1" applyBorder="1" applyAlignment="1">
      <alignment vertical="top"/>
    </xf>
    <xf numFmtId="0" fontId="6" fillId="0" borderId="13" xfId="0" applyFont="1" applyBorder="1" applyAlignment="1">
      <alignment vertical="top" wrapText="1"/>
    </xf>
    <xf numFmtId="165" fontId="6" fillId="0" borderId="13" xfId="42" applyNumberFormat="1" applyFont="1" applyBorder="1" applyAlignment="1">
      <alignment horizontal="right" vertical="top"/>
    </xf>
    <xf numFmtId="0" fontId="6" fillId="0" borderId="21" xfId="0" applyFont="1" applyBorder="1" applyAlignment="1">
      <alignment vertical="top"/>
    </xf>
    <xf numFmtId="0" fontId="6" fillId="0" borderId="15" xfId="0" applyFont="1" applyBorder="1" applyAlignment="1">
      <alignment vertical="top" wrapText="1"/>
    </xf>
    <xf numFmtId="0" fontId="6" fillId="0" borderId="14" xfId="0" applyFont="1" applyBorder="1" applyAlignment="1">
      <alignment horizontal="right" vertical="top"/>
    </xf>
    <xf numFmtId="165" fontId="6" fillId="0" borderId="15" xfId="42" applyNumberFormat="1" applyFont="1" applyBorder="1" applyAlignment="1">
      <alignment horizontal="right" vertical="top"/>
    </xf>
    <xf numFmtId="0" fontId="7" fillId="0" borderId="20" xfId="0" applyFont="1" applyBorder="1" applyAlignment="1">
      <alignment vertical="top"/>
    </xf>
    <xf numFmtId="165" fontId="4" fillId="0" borderId="10" xfId="42" applyNumberFormat="1" applyFont="1" applyBorder="1" applyAlignment="1">
      <alignment/>
    </xf>
    <xf numFmtId="0" fontId="7" fillId="0" borderId="22" xfId="0" applyFont="1" applyBorder="1" applyAlignment="1">
      <alignment vertical="top"/>
    </xf>
    <xf numFmtId="0" fontId="7" fillId="0" borderId="0" xfId="0" applyNumberFormat="1" applyFont="1" applyBorder="1" applyAlignment="1">
      <alignment vertical="top" wrapText="1"/>
    </xf>
    <xf numFmtId="0" fontId="7" fillId="0" borderId="12" xfId="0" applyNumberFormat="1" applyFont="1" applyFill="1" applyBorder="1" applyAlignment="1">
      <alignment vertical="top" wrapText="1"/>
    </xf>
    <xf numFmtId="0" fontId="7" fillId="0" borderId="12" xfId="0" applyNumberFormat="1" applyFont="1" applyBorder="1" applyAlignment="1">
      <alignment vertical="top" wrapText="1"/>
    </xf>
    <xf numFmtId="0" fontId="7" fillId="0" borderId="21" xfId="0" applyFont="1" applyBorder="1" applyAlignment="1">
      <alignment vertical="top"/>
    </xf>
    <xf numFmtId="0" fontId="7" fillId="0" borderId="14" xfId="0" applyNumberFormat="1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165" fontId="4" fillId="0" borderId="0" xfId="42" applyNumberFormat="1" applyFont="1" applyBorder="1" applyAlignment="1" quotePrefix="1">
      <alignment horizontal="right"/>
    </xf>
    <xf numFmtId="0" fontId="6" fillId="0" borderId="0" xfId="0" applyFont="1" applyBorder="1" applyAlignment="1">
      <alignment horizontal="center" vertical="top"/>
    </xf>
    <xf numFmtId="0" fontId="2" fillId="0" borderId="20" xfId="0" applyNumberFormat="1" applyFont="1" applyFill="1" applyBorder="1" applyAlignment="1" applyProtection="1">
      <alignment/>
      <protection/>
    </xf>
    <xf numFmtId="3" fontId="10" fillId="0" borderId="0" xfId="0" applyNumberFormat="1" applyFont="1" applyAlignment="1">
      <alignment horizontal="right" vertical="center"/>
    </xf>
    <xf numFmtId="43" fontId="2" fillId="0" borderId="0" xfId="42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vertical="top"/>
    </xf>
    <xf numFmtId="165" fontId="4" fillId="0" borderId="10" xfId="42" applyNumberFormat="1" applyFont="1" applyBorder="1" applyAlignment="1">
      <alignment horizontal="right" vertical="center"/>
    </xf>
    <xf numFmtId="165" fontId="4" fillId="0" borderId="11" xfId="42" applyNumberFormat="1" applyFont="1" applyBorder="1" applyAlignment="1">
      <alignment horizontal="right" vertical="center"/>
    </xf>
    <xf numFmtId="165" fontId="4" fillId="0" borderId="24" xfId="42" applyNumberFormat="1" applyFont="1" applyBorder="1" applyAlignment="1">
      <alignment horizontal="right" vertical="center"/>
    </xf>
    <xf numFmtId="165" fontId="4" fillId="0" borderId="12" xfId="42" applyNumberFormat="1" applyFont="1" applyBorder="1" applyAlignment="1">
      <alignment horizontal="right" vertical="center"/>
    </xf>
    <xf numFmtId="165" fontId="4" fillId="0" borderId="0" xfId="42" applyNumberFormat="1" applyFont="1" applyBorder="1" applyAlignment="1">
      <alignment horizontal="right" vertical="center"/>
    </xf>
    <xf numFmtId="165" fontId="7" fillId="0" borderId="13" xfId="42" applyNumberFormat="1" applyFont="1" applyBorder="1" applyAlignment="1">
      <alignment horizontal="right"/>
    </xf>
    <xf numFmtId="165" fontId="4" fillId="0" borderId="12" xfId="42" applyNumberFormat="1" applyFont="1" applyFill="1" applyBorder="1" applyAlignment="1" applyProtection="1">
      <alignment/>
      <protection/>
    </xf>
    <xf numFmtId="165" fontId="4" fillId="0" borderId="13" xfId="42" applyNumberFormat="1" applyFont="1" applyFill="1" applyBorder="1" applyAlignment="1" applyProtection="1">
      <alignment/>
      <protection/>
    </xf>
    <xf numFmtId="165" fontId="4" fillId="0" borderId="13" xfId="42" applyNumberFormat="1" applyFont="1" applyBorder="1" applyAlignment="1">
      <alignment horizontal="right"/>
    </xf>
    <xf numFmtId="165" fontId="4" fillId="0" borderId="13" xfId="42" applyNumberFormat="1" applyFont="1" applyBorder="1" applyAlignment="1" quotePrefix="1">
      <alignment horizontal="right"/>
    </xf>
    <xf numFmtId="165" fontId="7" fillId="0" borderId="15" xfId="42" applyNumberFormat="1" applyFont="1" applyBorder="1" applyAlignment="1">
      <alignment horizontal="right"/>
    </xf>
    <xf numFmtId="0" fontId="6" fillId="0" borderId="23" xfId="0" applyFont="1" applyBorder="1" applyAlignment="1">
      <alignment/>
    </xf>
    <xf numFmtId="0" fontId="6" fillId="0" borderId="15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13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165" fontId="11" fillId="0" borderId="13" xfId="42" applyNumberFormat="1" applyFont="1" applyFill="1" applyBorder="1" applyAlignment="1" applyProtection="1">
      <alignment vertical="top" wrapText="1"/>
      <protection/>
    </xf>
    <xf numFmtId="165" fontId="7" fillId="0" borderId="13" xfId="42" applyNumberFormat="1" applyFont="1" applyBorder="1" applyAlignment="1">
      <alignment/>
    </xf>
    <xf numFmtId="165" fontId="6" fillId="0" borderId="18" xfId="42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 vertical="center"/>
    </xf>
    <xf numFmtId="0" fontId="4" fillId="0" borderId="14" xfId="0" applyFont="1" applyBorder="1" applyAlignment="1">
      <alignment/>
    </xf>
    <xf numFmtId="167" fontId="4" fillId="0" borderId="11" xfId="0" applyNumberFormat="1" applyFont="1" applyBorder="1" applyAlignment="1">
      <alignment vertical="center"/>
    </xf>
    <xf numFmtId="167" fontId="4" fillId="0" borderId="13" xfId="0" applyNumberFormat="1" applyFont="1" applyBorder="1" applyAlignment="1">
      <alignment vertical="center"/>
    </xf>
    <xf numFmtId="0" fontId="6" fillId="0" borderId="22" xfId="0" applyFont="1" applyBorder="1" applyAlignment="1">
      <alignment horizontal="right" vertical="top"/>
    </xf>
    <xf numFmtId="43" fontId="2" fillId="0" borderId="16" xfId="42" applyNumberFormat="1" applyFont="1" applyBorder="1" applyAlignment="1">
      <alignment horizontal="right" vertical="center"/>
    </xf>
    <xf numFmtId="43" fontId="4" fillId="0" borderId="11" xfId="42" applyNumberFormat="1" applyFont="1" applyBorder="1" applyAlignment="1">
      <alignment horizontal="right" vertical="center"/>
    </xf>
    <xf numFmtId="43" fontId="4" fillId="0" borderId="13" xfId="42" applyNumberFormat="1" applyFont="1" applyBorder="1" applyAlignment="1">
      <alignment horizontal="right" vertical="center"/>
    </xf>
    <xf numFmtId="43" fontId="4" fillId="0" borderId="15" xfId="42" applyNumberFormat="1" applyFont="1" applyBorder="1" applyAlignment="1">
      <alignment/>
    </xf>
    <xf numFmtId="0" fontId="4" fillId="0" borderId="14" xfId="0" applyNumberFormat="1" applyFont="1" applyFill="1" applyBorder="1" applyAlignment="1" applyProtection="1">
      <alignment/>
      <protection/>
    </xf>
    <xf numFmtId="4" fontId="2" fillId="0" borderId="14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 vertical="center"/>
    </xf>
    <xf numFmtId="2" fontId="6" fillId="0" borderId="10" xfId="0" applyNumberFormat="1" applyFont="1" applyFill="1" applyBorder="1" applyAlignment="1" applyProtection="1">
      <alignment/>
      <protection/>
    </xf>
    <xf numFmtId="2" fontId="6" fillId="0" borderId="20" xfId="0" applyNumberFormat="1" applyFont="1" applyFill="1" applyBorder="1" applyAlignment="1" applyProtection="1">
      <alignment/>
      <protection/>
    </xf>
    <xf numFmtId="43" fontId="4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Alignment="1">
      <alignment/>
    </xf>
    <xf numFmtId="0" fontId="2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3" fontId="0" fillId="0" borderId="0" xfId="0" applyNumberFormat="1" applyFill="1" applyBorder="1" applyAlignment="1" applyProtection="1">
      <alignment/>
      <protection/>
    </xf>
    <xf numFmtId="165" fontId="2" fillId="0" borderId="0" xfId="42" applyNumberFormat="1" applyFont="1" applyBorder="1" applyAlignment="1">
      <alignment/>
    </xf>
    <xf numFmtId="43" fontId="4" fillId="0" borderId="0" xfId="0" applyNumberFormat="1" applyFont="1" applyAlignment="1">
      <alignment/>
    </xf>
    <xf numFmtId="43" fontId="2" fillId="0" borderId="23" xfId="42" applyNumberFormat="1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165" fontId="6" fillId="0" borderId="0" xfId="42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24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4" fontId="4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609600" cy="9525"/>
    <xdr:sp>
      <xdr:nvSpPr>
        <xdr:cNvPr id="1" name="AutoShape 1" descr="http://localhost:8000/tepc/search/images/spacer.gif"/>
        <xdr:cNvSpPr>
          <a:spLocks noChangeAspect="1"/>
        </xdr:cNvSpPr>
      </xdr:nvSpPr>
      <xdr:spPr>
        <a:xfrm>
          <a:off x="304800" y="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09600" cy="9525"/>
    <xdr:sp>
      <xdr:nvSpPr>
        <xdr:cNvPr id="2" name="AutoShape 3" descr="http://localhost:8000/tepc/search/images/spacer.gif"/>
        <xdr:cNvSpPr>
          <a:spLocks noChangeAspect="1"/>
        </xdr:cNvSpPr>
      </xdr:nvSpPr>
      <xdr:spPr>
        <a:xfrm>
          <a:off x="304800" y="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09600" cy="9525"/>
    <xdr:sp>
      <xdr:nvSpPr>
        <xdr:cNvPr id="3" name="AutoShape 5" descr="http://localhost:8000/tepc/search/images/spacer.gif"/>
        <xdr:cNvSpPr>
          <a:spLocks noChangeAspect="1"/>
        </xdr:cNvSpPr>
      </xdr:nvSpPr>
      <xdr:spPr>
        <a:xfrm>
          <a:off x="304800" y="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09600" cy="9525"/>
    <xdr:sp>
      <xdr:nvSpPr>
        <xdr:cNvPr id="4" name="AutoShape 8" descr="http://localhost:8000/tepc/search/images/spacer.gif"/>
        <xdr:cNvSpPr>
          <a:spLocks noChangeAspect="1"/>
        </xdr:cNvSpPr>
      </xdr:nvSpPr>
      <xdr:spPr>
        <a:xfrm>
          <a:off x="304800" y="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609600" cy="9525"/>
    <xdr:sp>
      <xdr:nvSpPr>
        <xdr:cNvPr id="5" name="AutoShape 10" descr="http://localhost:8000/tepc/search/images/spacer.gif"/>
        <xdr:cNvSpPr>
          <a:spLocks noChangeAspect="1"/>
        </xdr:cNvSpPr>
      </xdr:nvSpPr>
      <xdr:spPr>
        <a:xfrm>
          <a:off x="304800" y="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09600" cy="9525"/>
    <xdr:sp>
      <xdr:nvSpPr>
        <xdr:cNvPr id="6" name="AutoShape 1" descr="http://localhost:8000/tepc/search/images/spacer.gif"/>
        <xdr:cNvSpPr>
          <a:spLocks noChangeAspect="1"/>
        </xdr:cNvSpPr>
      </xdr:nvSpPr>
      <xdr:spPr>
        <a:xfrm>
          <a:off x="2628900" y="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09600" cy="9525"/>
    <xdr:sp>
      <xdr:nvSpPr>
        <xdr:cNvPr id="7" name="AutoShape 3" descr="http://localhost:8000/tepc/search/images/spacer.gif"/>
        <xdr:cNvSpPr>
          <a:spLocks noChangeAspect="1"/>
        </xdr:cNvSpPr>
      </xdr:nvSpPr>
      <xdr:spPr>
        <a:xfrm>
          <a:off x="2628900" y="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09600" cy="9525"/>
    <xdr:sp>
      <xdr:nvSpPr>
        <xdr:cNvPr id="8" name="AutoShape 5" descr="http://localhost:8000/tepc/search/images/spacer.gif"/>
        <xdr:cNvSpPr>
          <a:spLocks noChangeAspect="1"/>
        </xdr:cNvSpPr>
      </xdr:nvSpPr>
      <xdr:spPr>
        <a:xfrm>
          <a:off x="2628900" y="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09600" cy="9525"/>
    <xdr:sp>
      <xdr:nvSpPr>
        <xdr:cNvPr id="9" name="AutoShape 8" descr="http://localhost:8000/tepc/search/images/spacer.gif"/>
        <xdr:cNvSpPr>
          <a:spLocks noChangeAspect="1"/>
        </xdr:cNvSpPr>
      </xdr:nvSpPr>
      <xdr:spPr>
        <a:xfrm>
          <a:off x="2628900" y="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609600" cy="9525"/>
    <xdr:sp>
      <xdr:nvSpPr>
        <xdr:cNvPr id="10" name="AutoShape 10" descr="http://localhost:8000/tepc/search/images/spacer.gif"/>
        <xdr:cNvSpPr>
          <a:spLocks noChangeAspect="1"/>
        </xdr:cNvSpPr>
      </xdr:nvSpPr>
      <xdr:spPr>
        <a:xfrm>
          <a:off x="2628900" y="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1" max="1" width="39.140625" style="24" bestFit="1" customWidth="1"/>
    <col min="2" max="2" width="14.00390625" style="24" bestFit="1" customWidth="1"/>
    <col min="3" max="3" width="15.421875" style="24" bestFit="1" customWidth="1"/>
    <col min="4" max="4" width="12.00390625" style="24" bestFit="1" customWidth="1"/>
    <col min="5" max="5" width="13.421875" style="24" bestFit="1" customWidth="1"/>
    <col min="6" max="6" width="8.57421875" style="24" customWidth="1"/>
    <col min="7" max="7" width="12.8515625" style="24" customWidth="1"/>
    <col min="8" max="8" width="9.140625" style="24" customWidth="1"/>
    <col min="9" max="9" width="10.00390625" style="24" customWidth="1"/>
    <col min="10" max="10" width="11.28125" style="24" customWidth="1"/>
    <col min="11" max="16384" width="9.140625" style="24" customWidth="1"/>
  </cols>
  <sheetData>
    <row r="1" spans="1:7" ht="18.75">
      <c r="A1" s="190" t="s">
        <v>47</v>
      </c>
      <c r="B1" s="190"/>
      <c r="C1" s="190"/>
      <c r="D1" s="190"/>
      <c r="E1" s="190"/>
      <c r="F1" s="190"/>
      <c r="G1" s="190"/>
    </row>
    <row r="2" spans="1:7" ht="15.75">
      <c r="A2" s="191" t="s">
        <v>124</v>
      </c>
      <c r="B2" s="191"/>
      <c r="C2" s="191"/>
      <c r="D2" s="191"/>
      <c r="E2" s="191"/>
      <c r="F2" s="191"/>
      <c r="G2" s="191"/>
    </row>
    <row r="3" spans="1:7" ht="15.75">
      <c r="A3" s="25"/>
      <c r="B3" s="25"/>
      <c r="C3" s="26"/>
      <c r="D3" s="25"/>
      <c r="E3" s="25"/>
      <c r="F3" s="27" t="s">
        <v>48</v>
      </c>
      <c r="G3" s="25"/>
    </row>
    <row r="4" spans="1:7" ht="15.75">
      <c r="A4" s="25"/>
      <c r="B4" s="25"/>
      <c r="C4" s="25"/>
      <c r="D4" s="25"/>
      <c r="E4" s="25"/>
      <c r="F4" s="25"/>
      <c r="G4" s="25"/>
    </row>
    <row r="5" spans="1:7" ht="15.75">
      <c r="A5" s="28"/>
      <c r="B5" s="63" t="s">
        <v>49</v>
      </c>
      <c r="C5" s="64" t="s">
        <v>50</v>
      </c>
      <c r="D5" s="65" t="s">
        <v>51</v>
      </c>
      <c r="E5" s="65" t="s">
        <v>52</v>
      </c>
      <c r="F5" s="192" t="s">
        <v>53</v>
      </c>
      <c r="G5" s="193"/>
    </row>
    <row r="6" spans="1:11" ht="15.75">
      <c r="A6" s="30"/>
      <c r="B6" s="31"/>
      <c r="C6" s="31"/>
      <c r="D6" s="31"/>
      <c r="E6" s="31"/>
      <c r="F6" s="32"/>
      <c r="G6" s="31"/>
      <c r="J6" s="33"/>
      <c r="K6" s="33"/>
    </row>
    <row r="7" spans="1:10" ht="15.75">
      <c r="A7" s="48" t="s">
        <v>125</v>
      </c>
      <c r="B7" s="178">
        <v>38.1</v>
      </c>
      <c r="C7" s="179">
        <v>275.41</v>
      </c>
      <c r="D7" s="34">
        <f>B7+C7</f>
        <v>313.51000000000005</v>
      </c>
      <c r="E7" s="34">
        <f>C7-B7</f>
        <v>237.31000000000003</v>
      </c>
      <c r="F7" s="35" t="s">
        <v>54</v>
      </c>
      <c r="G7" s="36">
        <f>C7/B7</f>
        <v>7.228608923884515</v>
      </c>
      <c r="I7" s="186"/>
      <c r="J7" s="186"/>
    </row>
    <row r="8" spans="1:7" ht="15.75">
      <c r="A8" s="51" t="s">
        <v>55</v>
      </c>
      <c r="B8" s="54">
        <f>B7*100/D7</f>
        <v>12.152722401199322</v>
      </c>
      <c r="C8" s="58">
        <f>C7*100/D7</f>
        <v>87.84727759880067</v>
      </c>
      <c r="D8" s="37"/>
      <c r="E8" s="37"/>
      <c r="F8" s="38"/>
      <c r="G8" s="36"/>
    </row>
    <row r="9" spans="1:10" ht="15.75">
      <c r="A9" s="50"/>
      <c r="B9" s="55"/>
      <c r="C9" s="59"/>
      <c r="D9" s="39"/>
      <c r="E9" s="39"/>
      <c r="F9" s="40"/>
      <c r="G9" s="41"/>
      <c r="I9" s="142"/>
      <c r="J9" s="142"/>
    </row>
    <row r="10" spans="1:10" ht="15.75">
      <c r="A10" s="48" t="s">
        <v>126</v>
      </c>
      <c r="B10" s="56">
        <v>37.51</v>
      </c>
      <c r="C10" s="60">
        <v>322.98</v>
      </c>
      <c r="D10" s="34">
        <f>B10+C10</f>
        <v>360.49</v>
      </c>
      <c r="E10" s="34">
        <f>C10-B10</f>
        <v>285.47</v>
      </c>
      <c r="F10" s="35" t="s">
        <v>54</v>
      </c>
      <c r="G10" s="36">
        <f>C10/B10</f>
        <v>8.610503865635831</v>
      </c>
      <c r="H10" s="180"/>
      <c r="I10" s="187"/>
      <c r="J10" s="187"/>
    </row>
    <row r="11" spans="1:9" ht="15.75">
      <c r="A11" s="49" t="s">
        <v>55</v>
      </c>
      <c r="B11" s="54">
        <f>B10*100/D10</f>
        <v>10.405281699908457</v>
      </c>
      <c r="C11" s="58">
        <f>C10*100/D10</f>
        <v>89.59471830009154</v>
      </c>
      <c r="D11" s="37"/>
      <c r="E11" s="37"/>
      <c r="F11" s="42"/>
      <c r="G11" s="36"/>
      <c r="H11" s="180"/>
      <c r="I11" s="180"/>
    </row>
    <row r="12" spans="1:10" ht="15.75">
      <c r="A12" s="50"/>
      <c r="B12" s="57"/>
      <c r="C12" s="61"/>
      <c r="D12" s="39"/>
      <c r="E12" s="39"/>
      <c r="F12" s="32"/>
      <c r="G12" s="41"/>
      <c r="H12" s="180"/>
      <c r="I12" s="180"/>
      <c r="J12" s="23"/>
    </row>
    <row r="13" spans="1:10" ht="15.75">
      <c r="A13" s="48" t="s">
        <v>127</v>
      </c>
      <c r="B13" s="53">
        <v>26</v>
      </c>
      <c r="C13" s="62">
        <v>206.66</v>
      </c>
      <c r="D13" s="34">
        <f>B13+C13</f>
        <v>232.66</v>
      </c>
      <c r="E13" s="34">
        <f>C13-B13</f>
        <v>180.66</v>
      </c>
      <c r="F13" s="35" t="s">
        <v>54</v>
      </c>
      <c r="G13" s="36">
        <f>C13/B13</f>
        <v>7.9484615384615385</v>
      </c>
      <c r="H13" s="180"/>
      <c r="I13" s="187"/>
      <c r="J13" s="187"/>
    </row>
    <row r="14" spans="1:11" ht="15.75">
      <c r="A14" s="49" t="s">
        <v>55</v>
      </c>
      <c r="B14" s="54">
        <f>B13*100/D13</f>
        <v>11.175105303876903</v>
      </c>
      <c r="C14" s="58">
        <f>C13*100/D13</f>
        <v>88.8248946961231</v>
      </c>
      <c r="D14" s="43"/>
      <c r="E14" s="43"/>
      <c r="F14" s="42"/>
      <c r="G14" s="43"/>
      <c r="K14" s="205"/>
    </row>
    <row r="15" spans="1:11" ht="15.75">
      <c r="A15" s="52"/>
      <c r="B15" s="52"/>
      <c r="C15" s="30"/>
      <c r="D15" s="31"/>
      <c r="E15" s="31"/>
      <c r="F15" s="32"/>
      <c r="G15" s="31"/>
      <c r="I15" s="143"/>
      <c r="J15" s="143"/>
      <c r="K15" s="180"/>
    </row>
    <row r="16" spans="1:7" ht="47.25">
      <c r="A16" s="44" t="s">
        <v>128</v>
      </c>
      <c r="B16" s="45">
        <f>B10/B7*100-100</f>
        <v>-1.5485564304461974</v>
      </c>
      <c r="C16" s="45">
        <f>C10/C7*100-100</f>
        <v>17.272430194982007</v>
      </c>
      <c r="D16" s="45">
        <f>D10/D7*100-100</f>
        <v>14.985167937226862</v>
      </c>
      <c r="E16" s="45">
        <f>E10/E7*100-100</f>
        <v>20.29413004087479</v>
      </c>
      <c r="F16" s="42"/>
      <c r="G16" s="43"/>
    </row>
    <row r="17" spans="1:7" ht="15.75">
      <c r="A17" s="46"/>
      <c r="B17" s="47"/>
      <c r="C17" s="47"/>
      <c r="D17" s="47"/>
      <c r="E17" s="47"/>
      <c r="F17" s="32"/>
      <c r="G17" s="31"/>
    </row>
    <row r="18" spans="1:7" ht="47.25">
      <c r="A18" s="44" t="s">
        <v>129</v>
      </c>
      <c r="B18" s="45">
        <f>B13/B10*100-100</f>
        <v>-30.685150626499592</v>
      </c>
      <c r="C18" s="45">
        <f>C13/C10*100-100</f>
        <v>-36.01461390798192</v>
      </c>
      <c r="D18" s="45">
        <f>D13/D10*100-100</f>
        <v>-35.46006824045051</v>
      </c>
      <c r="E18" s="45">
        <f>E13/E10*100-100</f>
        <v>-36.71489123200337</v>
      </c>
      <c r="F18" s="42"/>
      <c r="G18" s="43"/>
    </row>
    <row r="19" spans="1:7" ht="15.75">
      <c r="A19" s="30"/>
      <c r="B19" s="31"/>
      <c r="C19" s="31"/>
      <c r="D19" s="31"/>
      <c r="E19" s="31"/>
      <c r="F19" s="32"/>
      <c r="G19" s="31"/>
    </row>
    <row r="22" spans="2:3" ht="15.75">
      <c r="B22" s="33"/>
      <c r="C22" s="33"/>
    </row>
  </sheetData>
  <sheetProtection/>
  <mergeCells count="3">
    <mergeCell ref="A1:G1"/>
    <mergeCell ref="A2:G2"/>
    <mergeCell ref="F5:G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4.00390625" style="1" bestFit="1" customWidth="1"/>
    <col min="2" max="2" width="33.8515625" style="1" customWidth="1"/>
    <col min="3" max="3" width="7.57421875" style="1" bestFit="1" customWidth="1"/>
    <col min="4" max="9" width="12.7109375" style="1" bestFit="1" customWidth="1"/>
    <col min="10" max="10" width="10.421875" style="1" bestFit="1" customWidth="1"/>
    <col min="11" max="16384" width="9.140625" style="1" customWidth="1"/>
  </cols>
  <sheetData>
    <row r="1" spans="1:10" ht="18.75">
      <c r="A1" s="196" t="s">
        <v>0</v>
      </c>
      <c r="B1" s="196"/>
      <c r="C1" s="196"/>
      <c r="D1" s="196"/>
      <c r="E1" s="196"/>
      <c r="F1" s="196"/>
      <c r="G1" s="196"/>
      <c r="H1" s="196"/>
      <c r="I1" s="196"/>
      <c r="J1" s="196"/>
    </row>
    <row r="2" spans="1:10" ht="18.75">
      <c r="A2" s="196" t="s">
        <v>130</v>
      </c>
      <c r="B2" s="196"/>
      <c r="C2" s="196"/>
      <c r="D2" s="196"/>
      <c r="E2" s="196"/>
      <c r="F2" s="196"/>
      <c r="G2" s="196"/>
      <c r="H2" s="196"/>
      <c r="I2" s="196"/>
      <c r="J2" s="196"/>
    </row>
    <row r="3" spans="1:10" ht="15.75">
      <c r="A3" s="2"/>
      <c r="B3" s="2"/>
      <c r="C3" s="2"/>
      <c r="D3" s="2"/>
      <c r="E3" s="3" t="s">
        <v>1</v>
      </c>
      <c r="F3" s="2"/>
      <c r="G3" s="2"/>
      <c r="H3" s="2"/>
      <c r="I3" s="2" t="s">
        <v>2</v>
      </c>
      <c r="J3" s="2"/>
    </row>
    <row r="4" spans="1:10" ht="15.75">
      <c r="A4" s="4"/>
      <c r="B4" s="13"/>
      <c r="C4" s="13"/>
      <c r="D4" s="197" t="s">
        <v>3</v>
      </c>
      <c r="E4" s="198"/>
      <c r="F4" s="197" t="s">
        <v>3</v>
      </c>
      <c r="G4" s="198"/>
      <c r="H4" s="197" t="s">
        <v>4</v>
      </c>
      <c r="I4" s="198"/>
      <c r="J4" s="5" t="s">
        <v>5</v>
      </c>
    </row>
    <row r="5" spans="1:10" ht="15.75">
      <c r="A5" s="6" t="s">
        <v>6</v>
      </c>
      <c r="B5" s="8" t="s">
        <v>7</v>
      </c>
      <c r="C5" s="8" t="s">
        <v>8</v>
      </c>
      <c r="D5" s="194" t="s">
        <v>9</v>
      </c>
      <c r="E5" s="195"/>
      <c r="F5" s="194" t="s">
        <v>123</v>
      </c>
      <c r="G5" s="195"/>
      <c r="H5" s="194" t="s">
        <v>123</v>
      </c>
      <c r="I5" s="195"/>
      <c r="J5" s="7" t="s">
        <v>10</v>
      </c>
    </row>
    <row r="6" spans="1:10" ht="15.75">
      <c r="A6" s="15"/>
      <c r="B6" s="16"/>
      <c r="C6" s="16"/>
      <c r="D6" s="17" t="s">
        <v>11</v>
      </c>
      <c r="E6" s="16" t="s">
        <v>12</v>
      </c>
      <c r="F6" s="17" t="s">
        <v>11</v>
      </c>
      <c r="G6" s="16" t="s">
        <v>12</v>
      </c>
      <c r="H6" s="17" t="s">
        <v>11</v>
      </c>
      <c r="I6" s="16" t="s">
        <v>12</v>
      </c>
      <c r="J6" s="16"/>
    </row>
    <row r="7" spans="1:11" ht="15.75">
      <c r="A7" s="9">
        <v>1</v>
      </c>
      <c r="B7" s="14" t="s">
        <v>13</v>
      </c>
      <c r="C7" s="14" t="s">
        <v>14</v>
      </c>
      <c r="D7" s="10">
        <v>625436.94</v>
      </c>
      <c r="E7" s="12">
        <v>6943061.370015</v>
      </c>
      <c r="F7" s="10">
        <v>263077.66</v>
      </c>
      <c r="G7" s="12">
        <v>2980350.7605149997</v>
      </c>
      <c r="H7" s="10">
        <v>270148.16</v>
      </c>
      <c r="I7" s="12">
        <v>3464100.7</v>
      </c>
      <c r="J7" s="11">
        <f>I7*100/G7-100</f>
        <v>16.231308941683395</v>
      </c>
      <c r="K7" s="181"/>
    </row>
    <row r="8" spans="1:11" ht="15.75">
      <c r="A8" s="9">
        <v>2</v>
      </c>
      <c r="B8" s="14" t="s">
        <v>15</v>
      </c>
      <c r="C8" s="14" t="s">
        <v>16</v>
      </c>
      <c r="D8" s="10">
        <v>12843728.81</v>
      </c>
      <c r="E8" s="12">
        <v>5287981.939665001</v>
      </c>
      <c r="F8" s="10">
        <v>6356636.2299999995</v>
      </c>
      <c r="G8" s="12">
        <v>2555324.71688</v>
      </c>
      <c r="H8" s="10">
        <v>6012121.58</v>
      </c>
      <c r="I8" s="12">
        <v>2598471.912</v>
      </c>
      <c r="J8" s="11">
        <f aca="true" t="shared" si="0" ref="J8:J36">I8*100/G8-100</f>
        <v>1.6885210257223804</v>
      </c>
      <c r="K8" s="181"/>
    </row>
    <row r="9" spans="1:11" ht="15.75">
      <c r="A9" s="9">
        <v>3</v>
      </c>
      <c r="B9" s="14" t="s">
        <v>17</v>
      </c>
      <c r="C9" s="14" t="s">
        <v>18</v>
      </c>
      <c r="D9" s="10">
        <v>15549786.92</v>
      </c>
      <c r="E9" s="12">
        <v>1339604.031</v>
      </c>
      <c r="F9" s="10">
        <v>6549263.41</v>
      </c>
      <c r="G9" s="12">
        <v>600687.961</v>
      </c>
      <c r="H9" s="10">
        <v>3049682.02</v>
      </c>
      <c r="I9" s="12">
        <v>256801.892</v>
      </c>
      <c r="J9" s="11">
        <f t="shared" si="0"/>
        <v>-57.24870337462948</v>
      </c>
      <c r="K9" s="181"/>
    </row>
    <row r="10" spans="1:11" ht="15.75">
      <c r="A10" s="9">
        <v>4</v>
      </c>
      <c r="B10" s="14" t="s">
        <v>19</v>
      </c>
      <c r="C10" s="14" t="s">
        <v>20</v>
      </c>
      <c r="D10" s="10">
        <v>9881287.5</v>
      </c>
      <c r="E10" s="12">
        <v>1257961.793</v>
      </c>
      <c r="F10" s="10">
        <v>5820750</v>
      </c>
      <c r="G10" s="12">
        <v>709602.388</v>
      </c>
      <c r="H10" s="10">
        <v>1591150</v>
      </c>
      <c r="I10" s="12">
        <v>252985.554</v>
      </c>
      <c r="J10" s="11">
        <f t="shared" si="0"/>
        <v>-64.34826625752562</v>
      </c>
      <c r="K10" s="181"/>
    </row>
    <row r="11" spans="1:11" ht="15.75">
      <c r="A11" s="9">
        <v>5</v>
      </c>
      <c r="B11" s="14" t="s">
        <v>21</v>
      </c>
      <c r="C11" s="14" t="s">
        <v>20</v>
      </c>
      <c r="D11" s="10">
        <v>2930339</v>
      </c>
      <c r="E11" s="12">
        <v>3839810.569</v>
      </c>
      <c r="F11" s="10">
        <v>995280</v>
      </c>
      <c r="G11" s="12">
        <v>996926.257</v>
      </c>
      <c r="H11" s="10">
        <v>1404553</v>
      </c>
      <c r="I11" s="12">
        <v>1973174.24</v>
      </c>
      <c r="J11" s="11">
        <f t="shared" si="0"/>
        <v>97.92579703315008</v>
      </c>
      <c r="K11" s="181"/>
    </row>
    <row r="12" spans="1:11" ht="15.75">
      <c r="A12" s="9">
        <v>6</v>
      </c>
      <c r="B12" s="14" t="s">
        <v>22</v>
      </c>
      <c r="C12" s="14" t="s">
        <v>20</v>
      </c>
      <c r="D12" s="10">
        <v>11142479.700000001</v>
      </c>
      <c r="E12" s="12">
        <v>2006877.10102</v>
      </c>
      <c r="F12" s="10">
        <v>5933151.33</v>
      </c>
      <c r="G12" s="12">
        <v>1035272.19702</v>
      </c>
      <c r="H12" s="10">
        <v>6429735.46</v>
      </c>
      <c r="I12" s="12">
        <v>1027468.305</v>
      </c>
      <c r="J12" s="11">
        <f t="shared" si="0"/>
        <v>-0.7538009851383265</v>
      </c>
      <c r="K12" s="181"/>
    </row>
    <row r="13" spans="1:11" ht="15.75">
      <c r="A13" s="9">
        <v>7</v>
      </c>
      <c r="B13" s="14" t="s">
        <v>23</v>
      </c>
      <c r="C13" s="14" t="s">
        <v>20</v>
      </c>
      <c r="D13" s="10">
        <v>24548657</v>
      </c>
      <c r="E13" s="12">
        <v>464921.376</v>
      </c>
      <c r="F13" s="10">
        <v>10798717</v>
      </c>
      <c r="G13" s="12">
        <v>175947.862</v>
      </c>
      <c r="H13" s="10">
        <v>12133961</v>
      </c>
      <c r="I13" s="12">
        <v>198360.174</v>
      </c>
      <c r="J13" s="11">
        <f t="shared" si="0"/>
        <v>12.738041681915973</v>
      </c>
      <c r="K13" s="181"/>
    </row>
    <row r="14" spans="1:11" ht="15.75">
      <c r="A14" s="9">
        <v>8</v>
      </c>
      <c r="B14" s="14" t="s">
        <v>24</v>
      </c>
      <c r="C14" s="14" t="s">
        <v>20</v>
      </c>
      <c r="D14" s="10">
        <v>1055780</v>
      </c>
      <c r="E14" s="12">
        <v>74655.82</v>
      </c>
      <c r="F14" s="10">
        <v>238900</v>
      </c>
      <c r="G14" s="12">
        <v>17209.711</v>
      </c>
      <c r="H14" s="10">
        <v>113340</v>
      </c>
      <c r="I14" s="12">
        <v>7923.407</v>
      </c>
      <c r="J14" s="11">
        <f t="shared" si="0"/>
        <v>-53.959674279248496</v>
      </c>
      <c r="K14" s="181"/>
    </row>
    <row r="15" spans="1:11" ht="15.75">
      <c r="A15" s="9">
        <v>9</v>
      </c>
      <c r="B15" s="14" t="s">
        <v>25</v>
      </c>
      <c r="C15" s="14"/>
      <c r="D15" s="10"/>
      <c r="E15" s="12">
        <v>917401.684</v>
      </c>
      <c r="F15" s="10"/>
      <c r="G15" s="12">
        <v>373097.264</v>
      </c>
      <c r="H15" s="10"/>
      <c r="I15" s="12">
        <v>138256.429</v>
      </c>
      <c r="J15" s="11">
        <f t="shared" si="0"/>
        <v>-62.94359612350307</v>
      </c>
      <c r="K15" s="181"/>
    </row>
    <row r="16" spans="1:11" ht="15.75">
      <c r="A16" s="9">
        <v>10</v>
      </c>
      <c r="B16" s="14" t="s">
        <v>26</v>
      </c>
      <c r="C16" s="14" t="s">
        <v>20</v>
      </c>
      <c r="D16" s="10">
        <v>4294064.512</v>
      </c>
      <c r="E16" s="12">
        <v>1626121.4075</v>
      </c>
      <c r="F16" s="10">
        <v>1844781.422</v>
      </c>
      <c r="G16" s="12">
        <v>1060887.5945</v>
      </c>
      <c r="H16" s="10">
        <v>843575.62</v>
      </c>
      <c r="I16" s="12">
        <v>168536.937</v>
      </c>
      <c r="J16" s="11">
        <f t="shared" si="0"/>
        <v>-84.11359149887768</v>
      </c>
      <c r="K16" s="181"/>
    </row>
    <row r="17" spans="1:11" ht="15.75">
      <c r="A17" s="9">
        <v>11</v>
      </c>
      <c r="B17" s="14" t="s">
        <v>27</v>
      </c>
      <c r="C17" s="14" t="s">
        <v>20</v>
      </c>
      <c r="D17" s="10">
        <v>29281.27</v>
      </c>
      <c r="E17" s="12">
        <v>172010.133</v>
      </c>
      <c r="F17" s="10">
        <v>11250</v>
      </c>
      <c r="G17" s="12">
        <v>78367.92</v>
      </c>
      <c r="H17" s="10">
        <v>9140.8</v>
      </c>
      <c r="I17" s="12">
        <v>83749.784</v>
      </c>
      <c r="J17" s="11">
        <f t="shared" si="0"/>
        <v>6.867432490233256</v>
      </c>
      <c r="K17" s="181"/>
    </row>
    <row r="18" spans="1:11" ht="15.75">
      <c r="A18" s="9">
        <v>12</v>
      </c>
      <c r="B18" s="14" t="s">
        <v>28</v>
      </c>
      <c r="C18" s="14"/>
      <c r="D18" s="10"/>
      <c r="E18" s="12">
        <v>4789266.313</v>
      </c>
      <c r="F18" s="10"/>
      <c r="G18" s="12">
        <v>1556008.321</v>
      </c>
      <c r="H18" s="10"/>
      <c r="I18" s="12">
        <v>630907.722</v>
      </c>
      <c r="J18" s="11">
        <f t="shared" si="0"/>
        <v>-59.45344806417652</v>
      </c>
      <c r="K18" s="181"/>
    </row>
    <row r="19" spans="1:11" ht="15.75">
      <c r="A19" s="9">
        <v>13</v>
      </c>
      <c r="B19" s="14" t="s">
        <v>29</v>
      </c>
      <c r="C19" s="14" t="s">
        <v>20</v>
      </c>
      <c r="D19" s="10">
        <v>13983516</v>
      </c>
      <c r="E19" s="12">
        <v>1777686.781</v>
      </c>
      <c r="F19" s="10">
        <v>5151739</v>
      </c>
      <c r="G19" s="12">
        <v>638138.986</v>
      </c>
      <c r="H19" s="10">
        <v>2723368</v>
      </c>
      <c r="I19" s="12">
        <v>366634.66</v>
      </c>
      <c r="J19" s="11">
        <f t="shared" si="0"/>
        <v>-42.54626843939606</v>
      </c>
      <c r="K19" s="181"/>
    </row>
    <row r="20" spans="1:11" ht="15.75">
      <c r="A20" s="9">
        <v>14</v>
      </c>
      <c r="B20" s="14" t="s">
        <v>30</v>
      </c>
      <c r="C20" s="14"/>
      <c r="D20" s="10"/>
      <c r="E20" s="12">
        <v>985586.945</v>
      </c>
      <c r="F20" s="10"/>
      <c r="G20" s="12">
        <v>448115.355</v>
      </c>
      <c r="H20" s="10"/>
      <c r="I20" s="12">
        <v>193895.91</v>
      </c>
      <c r="J20" s="11">
        <f t="shared" si="0"/>
        <v>-56.730804281410975</v>
      </c>
      <c r="K20" s="181"/>
    </row>
    <row r="21" spans="1:11" ht="15.75">
      <c r="A21" s="9">
        <v>15</v>
      </c>
      <c r="B21" s="14" t="s">
        <v>31</v>
      </c>
      <c r="C21" s="14"/>
      <c r="D21" s="10"/>
      <c r="E21" s="12">
        <v>6646221.612</v>
      </c>
      <c r="F21" s="10"/>
      <c r="G21" s="12">
        <v>2826788.608</v>
      </c>
      <c r="H21" s="10"/>
      <c r="I21" s="12">
        <v>1914990.528</v>
      </c>
      <c r="J21" s="11">
        <f t="shared" si="0"/>
        <v>-32.255616052065264</v>
      </c>
      <c r="K21" s="181"/>
    </row>
    <row r="22" spans="1:11" ht="15.75">
      <c r="A22" s="9">
        <v>16</v>
      </c>
      <c r="B22" s="14" t="s">
        <v>32</v>
      </c>
      <c r="C22" s="14"/>
      <c r="D22" s="10"/>
      <c r="E22" s="12">
        <v>5141494.037</v>
      </c>
      <c r="F22" s="10"/>
      <c r="G22" s="12">
        <v>2250815.401</v>
      </c>
      <c r="H22" s="10"/>
      <c r="I22" s="12">
        <v>1167903.065</v>
      </c>
      <c r="J22" s="11">
        <f t="shared" si="0"/>
        <v>-48.11200134488506</v>
      </c>
      <c r="K22" s="181"/>
    </row>
    <row r="23" spans="1:11" ht="15.75">
      <c r="A23" s="9">
        <v>17</v>
      </c>
      <c r="B23" s="14" t="s">
        <v>33</v>
      </c>
      <c r="C23" s="14"/>
      <c r="D23" s="10"/>
      <c r="E23" s="12">
        <v>2645919.05525</v>
      </c>
      <c r="F23" s="10"/>
      <c r="G23" s="12">
        <v>1385618.29722</v>
      </c>
      <c r="H23" s="10"/>
      <c r="I23" s="12">
        <v>1375978.432</v>
      </c>
      <c r="J23" s="11">
        <f t="shared" si="0"/>
        <v>-0.6957085684665714</v>
      </c>
      <c r="K23" s="181"/>
    </row>
    <row r="24" spans="1:11" ht="15.75">
      <c r="A24" s="9">
        <v>18</v>
      </c>
      <c r="B24" s="14" t="s">
        <v>34</v>
      </c>
      <c r="C24" s="14"/>
      <c r="D24" s="10"/>
      <c r="E24" s="12">
        <v>2302660.458</v>
      </c>
      <c r="F24" s="10"/>
      <c r="G24" s="12">
        <v>834569.051</v>
      </c>
      <c r="H24" s="10"/>
      <c r="I24" s="12">
        <v>594622.88</v>
      </c>
      <c r="J24" s="11">
        <f t="shared" si="0"/>
        <v>-28.750906915669944</v>
      </c>
      <c r="K24" s="181"/>
    </row>
    <row r="25" spans="1:11" ht="15.75">
      <c r="A25" s="9">
        <v>19</v>
      </c>
      <c r="B25" s="14" t="s">
        <v>35</v>
      </c>
      <c r="C25" s="14"/>
      <c r="D25" s="10"/>
      <c r="E25" s="12">
        <v>507606.621</v>
      </c>
      <c r="F25" s="10"/>
      <c r="G25" s="12">
        <v>224814.415</v>
      </c>
      <c r="H25" s="10"/>
      <c r="I25" s="12">
        <v>183069.725</v>
      </c>
      <c r="J25" s="11">
        <f t="shared" si="0"/>
        <v>-18.568511276289826</v>
      </c>
      <c r="K25" s="181"/>
    </row>
    <row r="26" spans="1:11" ht="15.75">
      <c r="A26" s="9">
        <v>20</v>
      </c>
      <c r="B26" s="14" t="s">
        <v>36</v>
      </c>
      <c r="C26" s="14"/>
      <c r="D26" s="10"/>
      <c r="E26" s="12">
        <v>1150302.013725</v>
      </c>
      <c r="F26" s="10"/>
      <c r="G26" s="12">
        <v>549502.99206</v>
      </c>
      <c r="H26" s="10"/>
      <c r="I26" s="12">
        <v>582164.565</v>
      </c>
      <c r="J26" s="11">
        <f t="shared" si="0"/>
        <v>5.9438389621059</v>
      </c>
      <c r="K26" s="181"/>
    </row>
    <row r="27" spans="1:11" ht="15.75">
      <c r="A27" s="9">
        <v>21</v>
      </c>
      <c r="B27" s="14" t="s">
        <v>37</v>
      </c>
      <c r="C27" s="14"/>
      <c r="D27" s="10"/>
      <c r="E27" s="12">
        <v>693633.748</v>
      </c>
      <c r="F27" s="10"/>
      <c r="G27" s="12">
        <v>454143.097</v>
      </c>
      <c r="H27" s="10"/>
      <c r="I27" s="12">
        <v>487647.399</v>
      </c>
      <c r="J27" s="11">
        <f t="shared" si="0"/>
        <v>7.377476883679236</v>
      </c>
      <c r="K27" s="181"/>
    </row>
    <row r="28" spans="1:11" ht="15.75">
      <c r="A28" s="9">
        <v>22</v>
      </c>
      <c r="B28" s="14" t="s">
        <v>38</v>
      </c>
      <c r="C28" s="14"/>
      <c r="D28" s="10"/>
      <c r="E28" s="12">
        <v>727456.869</v>
      </c>
      <c r="F28" s="10"/>
      <c r="G28" s="12">
        <v>334590.74</v>
      </c>
      <c r="H28" s="10"/>
      <c r="I28" s="12">
        <v>397553.223</v>
      </c>
      <c r="J28" s="11">
        <f t="shared" si="0"/>
        <v>18.817760168736285</v>
      </c>
      <c r="K28" s="181"/>
    </row>
    <row r="29" spans="1:11" ht="15.75">
      <c r="A29" s="9">
        <v>23</v>
      </c>
      <c r="B29" s="14" t="s">
        <v>39</v>
      </c>
      <c r="C29" s="14"/>
      <c r="D29" s="10"/>
      <c r="E29" s="12">
        <v>595091.55978</v>
      </c>
      <c r="F29" s="10"/>
      <c r="G29" s="12">
        <v>284559.25178</v>
      </c>
      <c r="H29" s="10"/>
      <c r="I29" s="12">
        <v>288646.238</v>
      </c>
      <c r="J29" s="11">
        <f t="shared" si="0"/>
        <v>1.4362513938431931</v>
      </c>
      <c r="K29" s="181"/>
    </row>
    <row r="30" spans="1:11" ht="15.75">
      <c r="A30" s="9">
        <v>24</v>
      </c>
      <c r="B30" s="14" t="s">
        <v>40</v>
      </c>
      <c r="C30" s="14"/>
      <c r="D30" s="10"/>
      <c r="E30" s="12">
        <v>211757.70053</v>
      </c>
      <c r="F30" s="10"/>
      <c r="G30" s="12">
        <v>72665.6753</v>
      </c>
      <c r="H30" s="10"/>
      <c r="I30" s="12">
        <v>35103.635</v>
      </c>
      <c r="J30" s="11">
        <f t="shared" si="0"/>
        <v>-51.69158635755498</v>
      </c>
      <c r="K30" s="181"/>
    </row>
    <row r="31" spans="1:11" ht="15.75">
      <c r="A31" s="9">
        <v>25</v>
      </c>
      <c r="B31" s="14" t="s">
        <v>41</v>
      </c>
      <c r="C31" s="14"/>
      <c r="D31" s="10"/>
      <c r="E31" s="12">
        <v>2363112.476</v>
      </c>
      <c r="F31" s="10"/>
      <c r="G31" s="12">
        <v>1038716.639</v>
      </c>
      <c r="H31" s="10"/>
      <c r="I31" s="12">
        <v>456138.397</v>
      </c>
      <c r="J31" s="11">
        <f t="shared" si="0"/>
        <v>-56.08634926276559</v>
      </c>
      <c r="K31" s="181"/>
    </row>
    <row r="32" spans="1:11" ht="15.75">
      <c r="A32" s="9">
        <v>26</v>
      </c>
      <c r="B32" s="14" t="s">
        <v>42</v>
      </c>
      <c r="C32" s="14"/>
      <c r="D32" s="10"/>
      <c r="E32" s="12">
        <v>10276634.265</v>
      </c>
      <c r="F32" s="10"/>
      <c r="G32" s="12">
        <v>5169662.925</v>
      </c>
      <c r="H32" s="10"/>
      <c r="I32" s="12">
        <v>2044509.429</v>
      </c>
      <c r="J32" s="11">
        <f t="shared" si="0"/>
        <v>-60.45178460063718</v>
      </c>
      <c r="K32" s="181"/>
    </row>
    <row r="33" spans="1:11" ht="15.75">
      <c r="A33" s="9">
        <v>27</v>
      </c>
      <c r="B33" s="14" t="s">
        <v>43</v>
      </c>
      <c r="C33" s="14"/>
      <c r="D33" s="10"/>
      <c r="E33" s="12">
        <v>1662156.908</v>
      </c>
      <c r="F33" s="10"/>
      <c r="G33" s="12">
        <v>696223.503</v>
      </c>
      <c r="H33" s="10"/>
      <c r="I33" s="12">
        <v>390740.397</v>
      </c>
      <c r="J33" s="11">
        <f t="shared" si="0"/>
        <v>-43.877160808804234</v>
      </c>
      <c r="K33" s="181"/>
    </row>
    <row r="34" spans="1:11" ht="15.75">
      <c r="A34" s="9">
        <v>28</v>
      </c>
      <c r="B34" s="14" t="s">
        <v>44</v>
      </c>
      <c r="C34" s="14"/>
      <c r="D34" s="10"/>
      <c r="E34" s="12">
        <v>790026.071</v>
      </c>
      <c r="F34" s="10"/>
      <c r="G34" s="12">
        <v>437817.602</v>
      </c>
      <c r="H34" s="10"/>
      <c r="I34" s="12">
        <v>84513.986</v>
      </c>
      <c r="J34" s="11">
        <f t="shared" si="0"/>
        <v>-80.69653078955012</v>
      </c>
      <c r="K34" s="181"/>
    </row>
    <row r="35" spans="1:11" ht="15.75">
      <c r="A35" s="9">
        <v>29</v>
      </c>
      <c r="B35" s="14" t="s">
        <v>45</v>
      </c>
      <c r="C35" s="14"/>
      <c r="D35" s="10"/>
      <c r="E35" s="12">
        <f>E36-SUM(E7:E34)</f>
        <v>19443441.249514997</v>
      </c>
      <c r="F35" s="10"/>
      <c r="G35" s="12">
        <f>G36-SUM(G7:G34)</f>
        <v>7721293.551770009</v>
      </c>
      <c r="H35" s="10"/>
      <c r="I35" s="12">
        <f>I36-SUM(I7:I34)</f>
        <v>4637774.087999996</v>
      </c>
      <c r="J35" s="11">
        <f t="shared" si="0"/>
        <v>-39.93527047113958</v>
      </c>
      <c r="K35" s="181"/>
    </row>
    <row r="36" spans="1:11" ht="15.75">
      <c r="A36" s="18"/>
      <c r="B36" s="19" t="s">
        <v>46</v>
      </c>
      <c r="C36" s="19"/>
      <c r="D36" s="20"/>
      <c r="E36" s="21">
        <v>86640461.907</v>
      </c>
      <c r="F36" s="20"/>
      <c r="G36" s="21">
        <v>37507719.043045</v>
      </c>
      <c r="H36" s="20"/>
      <c r="I36" s="21">
        <v>26002623.613</v>
      </c>
      <c r="J36" s="22">
        <f t="shared" si="0"/>
        <v>-30.673940520993554</v>
      </c>
      <c r="K36" s="84"/>
    </row>
  </sheetData>
  <sheetProtection/>
  <mergeCells count="8">
    <mergeCell ref="D5:E5"/>
    <mergeCell ref="F5:G5"/>
    <mergeCell ref="H5:I5"/>
    <mergeCell ref="A1:J1"/>
    <mergeCell ref="A2:J2"/>
    <mergeCell ref="D4:E4"/>
    <mergeCell ref="F4:G4"/>
    <mergeCell ref="H4:I4"/>
  </mergeCells>
  <printOptions/>
  <pageMargins left="0.25" right="0.25" top="0.25" bottom="0.2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4.28125" style="66" bestFit="1" customWidth="1"/>
    <col min="2" max="2" width="48.57421875" style="66" bestFit="1" customWidth="1"/>
    <col min="3" max="3" width="14.00390625" style="66" bestFit="1" customWidth="1"/>
    <col min="4" max="5" width="18.28125" style="66" bestFit="1" customWidth="1"/>
    <col min="6" max="6" width="10.421875" style="66" bestFit="1" customWidth="1"/>
    <col min="7" max="7" width="15.7109375" style="66" bestFit="1" customWidth="1"/>
    <col min="8" max="16384" width="9.140625" style="66" customWidth="1"/>
  </cols>
  <sheetData>
    <row r="1" spans="1:6" ht="18.75">
      <c r="A1" s="199" t="s">
        <v>56</v>
      </c>
      <c r="B1" s="199"/>
      <c r="C1" s="199"/>
      <c r="D1" s="199"/>
      <c r="E1" s="199"/>
      <c r="F1" s="199"/>
    </row>
    <row r="2" spans="1:6" ht="18.75">
      <c r="A2" s="199" t="s">
        <v>131</v>
      </c>
      <c r="B2" s="199"/>
      <c r="C2" s="199"/>
      <c r="D2" s="199"/>
      <c r="E2" s="199"/>
      <c r="F2" s="199"/>
    </row>
    <row r="3" spans="1:6" ht="15.75">
      <c r="A3" s="25"/>
      <c r="B3" s="67"/>
      <c r="C3" s="67" t="s">
        <v>87</v>
      </c>
      <c r="D3" s="67"/>
      <c r="E3" s="68" t="s">
        <v>2</v>
      </c>
      <c r="F3" s="67"/>
    </row>
    <row r="4" spans="1:6" ht="15.75">
      <c r="A4" s="69" t="s">
        <v>6</v>
      </c>
      <c r="B4" s="70" t="s">
        <v>7</v>
      </c>
      <c r="C4" s="158" t="s">
        <v>57</v>
      </c>
      <c r="D4" s="158" t="s">
        <v>57</v>
      </c>
      <c r="E4" s="158" t="s">
        <v>58</v>
      </c>
      <c r="F4" s="29" t="s">
        <v>5</v>
      </c>
    </row>
    <row r="5" spans="1:6" ht="15.75">
      <c r="A5" s="82"/>
      <c r="B5" s="71"/>
      <c r="C5" s="159" t="s">
        <v>59</v>
      </c>
      <c r="D5" s="159" t="s">
        <v>59</v>
      </c>
      <c r="E5" s="159" t="s">
        <v>60</v>
      </c>
      <c r="F5" s="72" t="s">
        <v>10</v>
      </c>
    </row>
    <row r="6" spans="1:6" ht="15.75">
      <c r="A6" s="83"/>
      <c r="B6" s="47"/>
      <c r="C6" s="160" t="s">
        <v>9</v>
      </c>
      <c r="D6" s="160" t="s">
        <v>123</v>
      </c>
      <c r="E6" s="160" t="s">
        <v>123</v>
      </c>
      <c r="F6" s="157"/>
    </row>
    <row r="7" spans="1:8" ht="15.75">
      <c r="A7" s="82">
        <v>1</v>
      </c>
      <c r="B7" s="73" t="s">
        <v>61</v>
      </c>
      <c r="C7" s="12">
        <v>79769130.437</v>
      </c>
      <c r="D7" s="12">
        <v>33025557.643</v>
      </c>
      <c r="E7" s="12">
        <v>20858717.799</v>
      </c>
      <c r="F7" s="11">
        <f>E7/D7*100-100</f>
        <v>-36.8406794989542</v>
      </c>
      <c r="G7" s="188"/>
      <c r="H7" s="188"/>
    </row>
    <row r="8" spans="1:8" ht="15.75">
      <c r="A8" s="82">
        <v>2</v>
      </c>
      <c r="B8" s="73" t="s">
        <v>62</v>
      </c>
      <c r="C8" s="12">
        <v>112165082.368</v>
      </c>
      <c r="D8" s="12">
        <v>50516054.238</v>
      </c>
      <c r="E8" s="12">
        <v>17839381.368</v>
      </c>
      <c r="F8" s="11">
        <f aca="true" t="shared" si="0" ref="F8:F36">E8/D8*100-100</f>
        <v>-64.68571895193554</v>
      </c>
      <c r="G8" s="188"/>
      <c r="H8" s="188"/>
    </row>
    <row r="9" spans="1:8" ht="15.75">
      <c r="A9" s="82">
        <v>3</v>
      </c>
      <c r="B9" s="73" t="s">
        <v>63</v>
      </c>
      <c r="C9" s="12">
        <v>49386015.023</v>
      </c>
      <c r="D9" s="12">
        <v>21196132.605</v>
      </c>
      <c r="E9" s="12">
        <v>12807383.21</v>
      </c>
      <c r="F9" s="11">
        <f t="shared" si="0"/>
        <v>-39.57679238627314</v>
      </c>
      <c r="G9" s="188"/>
      <c r="H9" s="188"/>
    </row>
    <row r="10" spans="1:8" ht="15.75">
      <c r="A10" s="82">
        <v>4</v>
      </c>
      <c r="B10" s="73" t="s">
        <v>64</v>
      </c>
      <c r="C10" s="12">
        <v>51016530.946</v>
      </c>
      <c r="D10" s="12">
        <v>21213784.187</v>
      </c>
      <c r="E10" s="12">
        <v>12364926.609</v>
      </c>
      <c r="F10" s="11">
        <f t="shared" si="0"/>
        <v>-41.71277269532448</v>
      </c>
      <c r="G10" s="188"/>
      <c r="H10" s="188"/>
    </row>
    <row r="11" spans="1:8" ht="15.75">
      <c r="A11" s="82">
        <v>5</v>
      </c>
      <c r="B11" s="75" t="s">
        <v>66</v>
      </c>
      <c r="C11" s="12">
        <v>35121450.627</v>
      </c>
      <c r="D11" s="12">
        <v>12836836.185</v>
      </c>
      <c r="E11" s="12">
        <v>10201963.858</v>
      </c>
      <c r="F11" s="11">
        <f t="shared" si="0"/>
        <v>-20.525870152326803</v>
      </c>
      <c r="G11" s="188"/>
      <c r="H11" s="188"/>
    </row>
    <row r="12" spans="1:8" ht="15.75">
      <c r="A12" s="82">
        <v>6</v>
      </c>
      <c r="B12" s="73" t="s">
        <v>65</v>
      </c>
      <c r="C12" s="12">
        <v>19316099.444</v>
      </c>
      <c r="D12" s="12">
        <v>8962969.814</v>
      </c>
      <c r="E12" s="12">
        <v>8933528.685</v>
      </c>
      <c r="F12" s="11">
        <f t="shared" si="0"/>
        <v>-0.3284751551211542</v>
      </c>
      <c r="G12" s="188"/>
      <c r="H12" s="188"/>
    </row>
    <row r="13" spans="1:8" ht="15.75">
      <c r="A13" s="82">
        <v>7</v>
      </c>
      <c r="B13" s="76" t="s">
        <v>67</v>
      </c>
      <c r="C13" s="12">
        <v>36125841.041999996</v>
      </c>
      <c r="D13" s="12">
        <v>14390202.542</v>
      </c>
      <c r="E13" s="12">
        <v>8869563.009</v>
      </c>
      <c r="F13" s="11">
        <f t="shared" si="0"/>
        <v>-38.36387651172506</v>
      </c>
      <c r="G13" s="188"/>
      <c r="H13" s="188"/>
    </row>
    <row r="14" spans="1:8" ht="15.75">
      <c r="A14" s="82">
        <v>8</v>
      </c>
      <c r="B14" s="76" t="s">
        <v>68</v>
      </c>
      <c r="C14" s="12">
        <v>8494198.55</v>
      </c>
      <c r="D14" s="12">
        <v>1814485.081</v>
      </c>
      <c r="E14" s="12">
        <v>6361165.634</v>
      </c>
      <c r="F14" s="11">
        <f t="shared" si="0"/>
        <v>250.5769047433683</v>
      </c>
      <c r="G14" s="188"/>
      <c r="H14" s="188"/>
    </row>
    <row r="15" spans="1:8" ht="15.75">
      <c r="A15" s="82">
        <v>9</v>
      </c>
      <c r="B15" s="73" t="s">
        <v>69</v>
      </c>
      <c r="C15" s="12">
        <v>10293722.301</v>
      </c>
      <c r="D15" s="12">
        <v>5522177.423</v>
      </c>
      <c r="E15" s="12">
        <v>5112661.814</v>
      </c>
      <c r="F15" s="11">
        <f t="shared" si="0"/>
        <v>-7.415835776923032</v>
      </c>
      <c r="G15" s="188"/>
      <c r="H15" s="188"/>
    </row>
    <row r="16" spans="1:8" ht="15.75">
      <c r="A16" s="82">
        <v>10</v>
      </c>
      <c r="B16" s="73" t="s">
        <v>71</v>
      </c>
      <c r="C16" s="12">
        <v>14307346.926</v>
      </c>
      <c r="D16" s="12">
        <v>6669286.668</v>
      </c>
      <c r="E16" s="12">
        <v>5494524.093</v>
      </c>
      <c r="F16" s="11">
        <f t="shared" si="0"/>
        <v>-17.614516116643244</v>
      </c>
      <c r="G16" s="188"/>
      <c r="H16" s="188"/>
    </row>
    <row r="17" spans="1:8" ht="15.75">
      <c r="A17" s="82">
        <v>11</v>
      </c>
      <c r="B17" s="73" t="s">
        <v>70</v>
      </c>
      <c r="C17" s="12">
        <v>21588562.52761</v>
      </c>
      <c r="D17" s="12">
        <v>8152108.372140001</v>
      </c>
      <c r="E17" s="12">
        <v>6403331.207</v>
      </c>
      <c r="F17" s="11">
        <f t="shared" si="0"/>
        <v>-21.451839025061076</v>
      </c>
      <c r="G17" s="188"/>
      <c r="H17" s="188"/>
    </row>
    <row r="18" spans="1:8" ht="15.75">
      <c r="A18" s="82">
        <v>12</v>
      </c>
      <c r="B18" s="164" t="s">
        <v>120</v>
      </c>
      <c r="C18" s="161">
        <f>24787812621/1000</f>
        <v>24787812.621</v>
      </c>
      <c r="D18" s="12">
        <v>12619999.001</v>
      </c>
      <c r="E18" s="12">
        <v>3653500.788</v>
      </c>
      <c r="F18" s="11">
        <f t="shared" si="0"/>
        <v>-71.04991222494947</v>
      </c>
      <c r="G18" s="188"/>
      <c r="H18" s="188"/>
    </row>
    <row r="19" spans="1:8" ht="15.75">
      <c r="A19" s="82">
        <v>13</v>
      </c>
      <c r="B19" s="73" t="s">
        <v>72</v>
      </c>
      <c r="C19" s="12">
        <v>15707966.124</v>
      </c>
      <c r="D19" s="12">
        <v>6039152.017</v>
      </c>
      <c r="E19" s="12">
        <v>4742918.452</v>
      </c>
      <c r="F19" s="11">
        <f t="shared" si="0"/>
        <v>-21.46383401760957</v>
      </c>
      <c r="G19" s="188"/>
      <c r="H19" s="188"/>
    </row>
    <row r="20" spans="1:8" ht="15.75">
      <c r="A20" s="82">
        <v>14</v>
      </c>
      <c r="B20" s="75" t="s">
        <v>73</v>
      </c>
      <c r="C20" s="12">
        <v>12483276.593</v>
      </c>
      <c r="D20" s="12">
        <v>5180623.667</v>
      </c>
      <c r="E20" s="12">
        <v>3549363.905</v>
      </c>
      <c r="F20" s="11">
        <f t="shared" si="0"/>
        <v>-31.487710107007857</v>
      </c>
      <c r="G20" s="188"/>
      <c r="H20" s="188"/>
    </row>
    <row r="21" spans="1:8" ht="15.75">
      <c r="A21" s="82">
        <v>15</v>
      </c>
      <c r="B21" s="77" t="s">
        <v>74</v>
      </c>
      <c r="C21" s="12">
        <v>9221719.461</v>
      </c>
      <c r="D21" s="12">
        <v>4577428.575</v>
      </c>
      <c r="E21" s="12">
        <v>2784189.272</v>
      </c>
      <c r="F21" s="11">
        <f t="shared" si="0"/>
        <v>-39.175691627258225</v>
      </c>
      <c r="G21" s="188"/>
      <c r="H21" s="188"/>
    </row>
    <row r="22" spans="1:8" ht="15.75">
      <c r="A22" s="82">
        <v>16</v>
      </c>
      <c r="B22" s="73" t="s">
        <v>75</v>
      </c>
      <c r="C22" s="12">
        <v>8849641.594</v>
      </c>
      <c r="D22" s="12">
        <v>3698025.155</v>
      </c>
      <c r="E22" s="12">
        <v>2791990.873</v>
      </c>
      <c r="F22" s="11">
        <f t="shared" si="0"/>
        <v>-24.500489964893163</v>
      </c>
      <c r="G22" s="188"/>
      <c r="H22" s="188"/>
    </row>
    <row r="23" spans="1:8" ht="15.75">
      <c r="A23" s="82">
        <v>17</v>
      </c>
      <c r="B23" s="73" t="s">
        <v>77</v>
      </c>
      <c r="C23" s="12">
        <v>15649694.796</v>
      </c>
      <c r="D23" s="12">
        <v>2591415.913</v>
      </c>
      <c r="E23" s="12">
        <v>2398516.106</v>
      </c>
      <c r="F23" s="11">
        <f t="shared" si="0"/>
        <v>-7.443799585867566</v>
      </c>
      <c r="G23" s="188"/>
      <c r="H23" s="188"/>
    </row>
    <row r="24" spans="1:8" ht="15.75">
      <c r="A24" s="82">
        <v>18</v>
      </c>
      <c r="B24" s="77" t="s">
        <v>76</v>
      </c>
      <c r="C24" s="12">
        <v>8187984.138</v>
      </c>
      <c r="D24" s="12">
        <v>2919217.823</v>
      </c>
      <c r="E24" s="12">
        <v>2083375.843</v>
      </c>
      <c r="F24" s="11">
        <f t="shared" si="0"/>
        <v>-28.63239506879374</v>
      </c>
      <c r="G24" s="188"/>
      <c r="H24" s="188"/>
    </row>
    <row r="25" spans="1:8" ht="15.75">
      <c r="A25" s="82">
        <v>19</v>
      </c>
      <c r="B25" s="77" t="s">
        <v>78</v>
      </c>
      <c r="C25" s="12">
        <v>6342103.293</v>
      </c>
      <c r="D25" s="12">
        <v>2627338.137</v>
      </c>
      <c r="E25" s="12">
        <v>1575501.209</v>
      </c>
      <c r="F25" s="11">
        <f t="shared" si="0"/>
        <v>-40.0343188867585</v>
      </c>
      <c r="G25" s="188"/>
      <c r="H25" s="188"/>
    </row>
    <row r="26" spans="1:8" ht="15.75">
      <c r="A26" s="82">
        <v>20</v>
      </c>
      <c r="B26" s="77" t="s">
        <v>79</v>
      </c>
      <c r="C26" s="12">
        <v>4484229.649</v>
      </c>
      <c r="D26" s="12">
        <v>2188850.149</v>
      </c>
      <c r="E26" s="12">
        <v>1645209.917</v>
      </c>
      <c r="F26" s="11">
        <f t="shared" si="0"/>
        <v>-24.83679534884415</v>
      </c>
      <c r="G26" s="188"/>
      <c r="H26" s="188"/>
    </row>
    <row r="27" spans="1:8" ht="15.75">
      <c r="A27" s="82">
        <v>21</v>
      </c>
      <c r="B27" s="77" t="s">
        <v>43</v>
      </c>
      <c r="C27" s="12">
        <v>4922039.744</v>
      </c>
      <c r="D27" s="12">
        <v>2513271.282</v>
      </c>
      <c r="E27" s="12">
        <v>1420426.944</v>
      </c>
      <c r="F27" s="11">
        <f t="shared" si="0"/>
        <v>-43.48294375648701</v>
      </c>
      <c r="G27" s="188"/>
      <c r="H27" s="188"/>
    </row>
    <row r="28" spans="1:8" ht="15.75">
      <c r="A28" s="82">
        <v>22</v>
      </c>
      <c r="B28" s="73" t="s">
        <v>80</v>
      </c>
      <c r="C28" s="12">
        <v>3484783.589</v>
      </c>
      <c r="D28" s="12">
        <v>1561774.377</v>
      </c>
      <c r="E28" s="12">
        <v>1390383.386</v>
      </c>
      <c r="F28" s="11">
        <f t="shared" si="0"/>
        <v>-10.974119791184165</v>
      </c>
      <c r="G28" s="188"/>
      <c r="H28" s="188"/>
    </row>
    <row r="29" spans="1:8" ht="15.75">
      <c r="A29" s="82">
        <v>23</v>
      </c>
      <c r="B29" s="77" t="s">
        <v>84</v>
      </c>
      <c r="C29" s="12">
        <v>2752629.807</v>
      </c>
      <c r="D29" s="12">
        <v>1293208.159</v>
      </c>
      <c r="E29" s="12">
        <v>1442101.671</v>
      </c>
      <c r="F29" s="11">
        <f t="shared" si="0"/>
        <v>11.513499274172162</v>
      </c>
      <c r="G29" s="188"/>
      <c r="H29" s="188"/>
    </row>
    <row r="30" spans="1:8" ht="15.75">
      <c r="A30" s="82">
        <v>24</v>
      </c>
      <c r="B30" s="77" t="s">
        <v>82</v>
      </c>
      <c r="C30" s="12">
        <v>3707318.536</v>
      </c>
      <c r="D30" s="12">
        <v>1756743.277</v>
      </c>
      <c r="E30" s="12">
        <v>1033620.297</v>
      </c>
      <c r="F30" s="11">
        <f t="shared" si="0"/>
        <v>-41.162700860587954</v>
      </c>
      <c r="G30" s="188"/>
      <c r="H30" s="188"/>
    </row>
    <row r="31" spans="1:8" ht="15.75">
      <c r="A31" s="82">
        <v>25</v>
      </c>
      <c r="B31" s="73" t="s">
        <v>81</v>
      </c>
      <c r="C31" s="12">
        <v>4964571.687</v>
      </c>
      <c r="D31" s="12">
        <v>2294674.958</v>
      </c>
      <c r="E31" s="12">
        <v>997395.976</v>
      </c>
      <c r="F31" s="11">
        <f t="shared" si="0"/>
        <v>-56.53432428315192</v>
      </c>
      <c r="G31" s="188"/>
      <c r="H31" s="188"/>
    </row>
    <row r="32" spans="1:8" ht="15.75">
      <c r="A32" s="82">
        <v>26</v>
      </c>
      <c r="B32" s="73" t="s">
        <v>83</v>
      </c>
      <c r="C32" s="12">
        <v>8401446.017</v>
      </c>
      <c r="D32" s="12">
        <v>2412774.41</v>
      </c>
      <c r="E32" s="12">
        <v>1070979.701</v>
      </c>
      <c r="F32" s="11">
        <f t="shared" si="0"/>
        <v>-55.61210793014006</v>
      </c>
      <c r="G32" s="188"/>
      <c r="H32" s="188"/>
    </row>
    <row r="33" spans="1:8" ht="15.75">
      <c r="A33" s="82">
        <v>27</v>
      </c>
      <c r="B33" s="77" t="s">
        <v>85</v>
      </c>
      <c r="C33" s="12">
        <v>2124482.05</v>
      </c>
      <c r="D33" s="12">
        <v>1144042.937</v>
      </c>
      <c r="E33" s="12">
        <v>582586.617</v>
      </c>
      <c r="F33" s="11">
        <f t="shared" si="0"/>
        <v>-49.076507694046455</v>
      </c>
      <c r="G33" s="188"/>
      <c r="H33" s="188"/>
    </row>
    <row r="34" spans="1:8" ht="15.75">
      <c r="A34" s="82">
        <v>28</v>
      </c>
      <c r="B34" s="73" t="s">
        <v>86</v>
      </c>
      <c r="C34" s="12">
        <v>2110922.111</v>
      </c>
      <c r="D34" s="12">
        <v>865477.326</v>
      </c>
      <c r="E34" s="12">
        <v>414587.476</v>
      </c>
      <c r="F34" s="11">
        <f t="shared" si="0"/>
        <v>-52.097245815079845</v>
      </c>
      <c r="G34" s="188"/>
      <c r="H34" s="188"/>
    </row>
    <row r="35" spans="1:8" ht="15.75">
      <c r="A35" s="82">
        <v>29</v>
      </c>
      <c r="B35" s="73" t="s">
        <v>45</v>
      </c>
      <c r="C35" s="162">
        <f>C36-SUM(C7:C34)</f>
        <v>208814653.08950007</v>
      </c>
      <c r="D35" s="162">
        <f>D36-SUM(D7:D34)</f>
        <v>82394425.73250002</v>
      </c>
      <c r="E35" s="162">
        <f>E36-SUM(E7:E34)</f>
        <v>57834604.59399998</v>
      </c>
      <c r="F35" s="11">
        <f t="shared" si="0"/>
        <v>-29.807624630136303</v>
      </c>
      <c r="G35" s="188"/>
      <c r="H35" s="188"/>
    </row>
    <row r="36" spans="1:8" s="79" customFormat="1" ht="15.75">
      <c r="A36" s="156"/>
      <c r="B36" s="78" t="s">
        <v>46</v>
      </c>
      <c r="C36" s="163">
        <v>784581255.09111</v>
      </c>
      <c r="D36" s="21">
        <v>322978037.65364003</v>
      </c>
      <c r="E36" s="21">
        <v>206658400.313</v>
      </c>
      <c r="F36" s="22">
        <f t="shared" si="0"/>
        <v>-36.01472043909705</v>
      </c>
      <c r="G36" s="188"/>
      <c r="H36" s="188"/>
    </row>
    <row r="37" spans="1:6" ht="15.75">
      <c r="A37" s="25"/>
      <c r="D37" s="80"/>
      <c r="E37" s="81"/>
      <c r="F37" s="25"/>
    </row>
  </sheetData>
  <sheetProtection/>
  <mergeCells count="2">
    <mergeCell ref="A1:F1"/>
    <mergeCell ref="A2:F2"/>
  </mergeCells>
  <printOptions/>
  <pageMargins left="0.7" right="0.7" top="0.25" bottom="0.2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0">
      <selection activeCell="D27" sqref="D27"/>
    </sheetView>
  </sheetViews>
  <sheetFormatPr defaultColWidth="9.140625" defaultRowHeight="15"/>
  <cols>
    <col min="1" max="1" width="4.8515625" style="85" bestFit="1" customWidth="1"/>
    <col min="2" max="2" width="17.140625" style="85" customWidth="1"/>
    <col min="3" max="4" width="22.7109375" style="85" bestFit="1" customWidth="1"/>
    <col min="5" max="5" width="13.57421875" style="85" bestFit="1" customWidth="1"/>
    <col min="6" max="16384" width="9.140625" style="85" customWidth="1"/>
  </cols>
  <sheetData>
    <row r="1" spans="2:5" ht="18.75">
      <c r="B1" s="200" t="s">
        <v>88</v>
      </c>
      <c r="C1" s="200"/>
      <c r="D1" s="200"/>
      <c r="E1" s="200"/>
    </row>
    <row r="2" spans="2:5" ht="15.75">
      <c r="B2" s="191" t="s">
        <v>124</v>
      </c>
      <c r="C2" s="191"/>
      <c r="D2" s="191"/>
      <c r="E2" s="191"/>
    </row>
    <row r="3" spans="2:5" ht="15.75">
      <c r="B3" s="86" t="s">
        <v>89</v>
      </c>
      <c r="C3" s="24"/>
      <c r="D3" s="24"/>
      <c r="E3" s="27" t="s">
        <v>48</v>
      </c>
    </row>
    <row r="4" spans="1:5" ht="15.75">
      <c r="A4" s="182" t="s">
        <v>122</v>
      </c>
      <c r="B4" s="140" t="s">
        <v>119</v>
      </c>
      <c r="C4" s="69" t="s">
        <v>90</v>
      </c>
      <c r="D4" s="87" t="s">
        <v>4</v>
      </c>
      <c r="E4" s="88" t="s">
        <v>91</v>
      </c>
    </row>
    <row r="5" spans="1:5" ht="15.75">
      <c r="A5" s="183"/>
      <c r="B5" s="99"/>
      <c r="C5" s="169" t="s">
        <v>132</v>
      </c>
      <c r="D5" s="169" t="s">
        <v>132</v>
      </c>
      <c r="E5" s="89"/>
    </row>
    <row r="6" spans="1:5" ht="15.75">
      <c r="A6" s="184">
        <v>1</v>
      </c>
      <c r="B6" s="165" t="s">
        <v>92</v>
      </c>
      <c r="C6" s="90">
        <v>22.904804309</v>
      </c>
      <c r="D6" s="171">
        <v>13.752770213</v>
      </c>
      <c r="E6" s="167">
        <f>+D6/C6*100-100</f>
        <v>-39.956831643411526</v>
      </c>
    </row>
    <row r="7" spans="1:5" ht="15.75">
      <c r="A7" s="184">
        <v>2</v>
      </c>
      <c r="B7" s="165" t="s">
        <v>93</v>
      </c>
      <c r="C7" s="91">
        <v>3.2938588587049997</v>
      </c>
      <c r="D7" s="172">
        <v>3.813468342</v>
      </c>
      <c r="E7" s="168">
        <f aca="true" t="shared" si="0" ref="E7:E20">+D7/C7*100-100</f>
        <v>15.77509861789548</v>
      </c>
    </row>
    <row r="8" spans="1:5" ht="15.75">
      <c r="A8" s="184">
        <v>3</v>
      </c>
      <c r="B8" s="165" t="s">
        <v>94</v>
      </c>
      <c r="C8" s="91">
        <v>1.40122043691</v>
      </c>
      <c r="D8" s="172">
        <v>1.386415322</v>
      </c>
      <c r="E8" s="168">
        <f t="shared" si="0"/>
        <v>-1.0565871378987737</v>
      </c>
    </row>
    <row r="9" spans="1:5" ht="15.75">
      <c r="A9" s="184">
        <v>4</v>
      </c>
      <c r="B9" s="165" t="s">
        <v>95</v>
      </c>
      <c r="C9" s="91">
        <v>1.029673625405</v>
      </c>
      <c r="D9" s="172">
        <v>1.311009847</v>
      </c>
      <c r="E9" s="168">
        <f t="shared" si="0"/>
        <v>27.32285402419066</v>
      </c>
    </row>
    <row r="10" spans="1:5" ht="15.75">
      <c r="A10" s="184">
        <v>5</v>
      </c>
      <c r="B10" s="165" t="s">
        <v>97</v>
      </c>
      <c r="C10" s="91">
        <v>0.5940287426499999</v>
      </c>
      <c r="D10" s="172">
        <v>0.575463024</v>
      </c>
      <c r="E10" s="168">
        <f t="shared" si="0"/>
        <v>-3.1253906279310684</v>
      </c>
    </row>
    <row r="11" spans="1:5" ht="15.75">
      <c r="A11" s="184">
        <v>6</v>
      </c>
      <c r="B11" s="165" t="s">
        <v>101</v>
      </c>
      <c r="C11" s="91">
        <v>0.797232649</v>
      </c>
      <c r="D11" s="172">
        <v>0.560174274</v>
      </c>
      <c r="E11" s="168">
        <f t="shared" si="0"/>
        <v>-29.735156393475805</v>
      </c>
    </row>
    <row r="12" spans="1:5" ht="15.75">
      <c r="A12" s="184">
        <v>7</v>
      </c>
      <c r="B12" s="165" t="s">
        <v>96</v>
      </c>
      <c r="C12" s="91">
        <v>0.65729629487</v>
      </c>
      <c r="D12" s="172">
        <v>0.511367409</v>
      </c>
      <c r="E12" s="168">
        <f t="shared" si="0"/>
        <v>-22.201385738658658</v>
      </c>
    </row>
    <row r="13" spans="1:5" ht="15.75">
      <c r="A13" s="184">
        <v>8</v>
      </c>
      <c r="B13" s="165" t="s">
        <v>99</v>
      </c>
      <c r="C13" s="91">
        <v>1.4546060165</v>
      </c>
      <c r="D13" s="172">
        <v>0.474143151</v>
      </c>
      <c r="E13" s="168">
        <f t="shared" si="0"/>
        <v>-67.40401554636358</v>
      </c>
    </row>
    <row r="14" spans="1:5" ht="15.75">
      <c r="A14" s="184">
        <v>9</v>
      </c>
      <c r="B14" s="165" t="s">
        <v>98</v>
      </c>
      <c r="C14" s="91">
        <v>0.59955189084</v>
      </c>
      <c r="D14" s="172">
        <v>0.471032034</v>
      </c>
      <c r="E14" s="168">
        <f t="shared" si="0"/>
        <v>-21.43598557581693</v>
      </c>
    </row>
    <row r="15" spans="1:5" ht="15.75">
      <c r="A15" s="184">
        <v>10</v>
      </c>
      <c r="B15" s="165" t="s">
        <v>100</v>
      </c>
      <c r="C15" s="91">
        <v>0.4656146005</v>
      </c>
      <c r="D15" s="172">
        <v>0.421194113</v>
      </c>
      <c r="E15" s="168">
        <f t="shared" si="0"/>
        <v>-9.540183544996026</v>
      </c>
    </row>
    <row r="16" spans="1:5" ht="15.75">
      <c r="A16" s="184">
        <v>11</v>
      </c>
      <c r="B16" s="165" t="s">
        <v>102</v>
      </c>
      <c r="C16" s="91">
        <v>0.20755697903</v>
      </c>
      <c r="D16" s="172">
        <v>0.257683242</v>
      </c>
      <c r="E16" s="168">
        <f t="shared" si="0"/>
        <v>24.150603465256054</v>
      </c>
    </row>
    <row r="17" spans="1:5" ht="15.75">
      <c r="A17" s="184">
        <v>12</v>
      </c>
      <c r="B17" s="165" t="s">
        <v>103</v>
      </c>
      <c r="C17" s="91">
        <v>0.69775348</v>
      </c>
      <c r="D17" s="172">
        <v>0.25055998</v>
      </c>
      <c r="E17" s="168">
        <f t="shared" si="0"/>
        <v>-64.09047218223834</v>
      </c>
    </row>
    <row r="18" spans="1:5" ht="15.75">
      <c r="A18" s="184">
        <v>13</v>
      </c>
      <c r="B18" s="165" t="s">
        <v>104</v>
      </c>
      <c r="C18" s="91">
        <v>0.27254736630000004</v>
      </c>
      <c r="D18" s="172">
        <v>0.229138494</v>
      </c>
      <c r="E18" s="168">
        <f t="shared" si="0"/>
        <v>-15.927092926746084</v>
      </c>
    </row>
    <row r="19" spans="1:5" ht="15.75">
      <c r="A19" s="184">
        <v>14</v>
      </c>
      <c r="B19" s="165" t="s">
        <v>105</v>
      </c>
      <c r="C19" s="91">
        <v>0.15557512986500002</v>
      </c>
      <c r="D19" s="172">
        <v>0.181881052</v>
      </c>
      <c r="E19" s="168">
        <f t="shared" si="0"/>
        <v>16.908822224880595</v>
      </c>
    </row>
    <row r="20" spans="1:5" ht="15.75">
      <c r="A20" s="184">
        <v>15</v>
      </c>
      <c r="B20" s="166" t="s">
        <v>45</v>
      </c>
      <c r="C20" s="92">
        <f>C21-SUM(C6:C19)</f>
        <v>2.9763986634699933</v>
      </c>
      <c r="D20" s="173">
        <f>D21-SUM(D6:D19)</f>
        <v>1.806323115999998</v>
      </c>
      <c r="E20" s="168">
        <f t="shared" si="0"/>
        <v>-39.31178849898686</v>
      </c>
    </row>
    <row r="21" spans="1:5" ht="15.75">
      <c r="A21" s="185"/>
      <c r="B21" s="93" t="s">
        <v>49</v>
      </c>
      <c r="C21" s="189">
        <v>37.507719043045</v>
      </c>
      <c r="D21" s="170">
        <v>26.002623613</v>
      </c>
      <c r="E21" s="94">
        <f>D21/C21*100-100</f>
        <v>-30.673940520993554</v>
      </c>
    </row>
    <row r="22" spans="3:5" ht="15.75">
      <c r="C22" s="95"/>
      <c r="D22" s="95"/>
      <c r="E22" s="96"/>
    </row>
    <row r="23" spans="2:5" ht="15.75">
      <c r="B23" s="86" t="s">
        <v>106</v>
      </c>
      <c r="C23" s="97"/>
      <c r="D23" s="97"/>
      <c r="E23" s="27" t="s">
        <v>48</v>
      </c>
    </row>
    <row r="24" spans="1:5" ht="15.75">
      <c r="A24" s="182" t="s">
        <v>122</v>
      </c>
      <c r="B24" s="140" t="s">
        <v>119</v>
      </c>
      <c r="C24" s="69" t="s">
        <v>90</v>
      </c>
      <c r="D24" s="87" t="s">
        <v>4</v>
      </c>
      <c r="E24" s="98" t="s">
        <v>91</v>
      </c>
    </row>
    <row r="25" spans="1:5" ht="15.75">
      <c r="A25" s="183"/>
      <c r="B25" s="99"/>
      <c r="C25" s="169" t="s">
        <v>132</v>
      </c>
      <c r="D25" s="169" t="s">
        <v>132</v>
      </c>
      <c r="E25" s="100"/>
    </row>
    <row r="26" spans="1:5" ht="15.75">
      <c r="A26" s="184">
        <v>1</v>
      </c>
      <c r="B26" s="165" t="s">
        <v>92</v>
      </c>
      <c r="C26" s="101">
        <v>207.0748154945</v>
      </c>
      <c r="D26" s="176">
        <v>119.146563921</v>
      </c>
      <c r="E26" s="168">
        <f aca="true" t="shared" si="1" ref="E26:E40">+D26/C26*100-100</f>
        <v>-42.462069259134715</v>
      </c>
    </row>
    <row r="27" spans="1:5" ht="15.75">
      <c r="A27" s="184">
        <v>2</v>
      </c>
      <c r="B27" s="165" t="s">
        <v>99</v>
      </c>
      <c r="C27" s="102">
        <v>43.649493039</v>
      </c>
      <c r="D27" s="177">
        <v>36.142574541</v>
      </c>
      <c r="E27" s="168">
        <f t="shared" si="1"/>
        <v>-17.19818026590299</v>
      </c>
    </row>
    <row r="28" spans="1:5" ht="15.75">
      <c r="A28" s="184">
        <v>3</v>
      </c>
      <c r="B28" s="165" t="s">
        <v>107</v>
      </c>
      <c r="C28" s="102">
        <v>16.322691399</v>
      </c>
      <c r="D28" s="177">
        <v>6.89696239</v>
      </c>
      <c r="E28" s="168">
        <f t="shared" si="1"/>
        <v>-57.74616929642781</v>
      </c>
    </row>
    <row r="29" spans="1:5" ht="15.75">
      <c r="A29" s="184">
        <v>4</v>
      </c>
      <c r="B29" s="165" t="s">
        <v>108</v>
      </c>
      <c r="C29" s="102">
        <v>5.902738954</v>
      </c>
      <c r="D29" s="177">
        <v>3.638294674</v>
      </c>
      <c r="E29" s="168">
        <f t="shared" si="1"/>
        <v>-38.36260247398364</v>
      </c>
    </row>
    <row r="30" spans="1:5" ht="15.75">
      <c r="A30" s="184">
        <v>5</v>
      </c>
      <c r="B30" s="165" t="s">
        <v>100</v>
      </c>
      <c r="C30" s="102">
        <v>1.496183918</v>
      </c>
      <c r="D30" s="177">
        <v>3.233291829</v>
      </c>
      <c r="E30" s="168">
        <f t="shared" si="1"/>
        <v>116.10256533983144</v>
      </c>
    </row>
    <row r="31" spans="1:5" ht="15.75">
      <c r="A31" s="184">
        <v>6</v>
      </c>
      <c r="B31" s="165" t="s">
        <v>109</v>
      </c>
      <c r="C31" s="102">
        <v>4.947322251</v>
      </c>
      <c r="D31" s="177">
        <v>3.111883142</v>
      </c>
      <c r="E31" s="168">
        <f t="shared" si="1"/>
        <v>-37.09964736234846</v>
      </c>
    </row>
    <row r="32" spans="1:5" ht="15.75">
      <c r="A32" s="184">
        <v>7</v>
      </c>
      <c r="B32" s="165" t="s">
        <v>110</v>
      </c>
      <c r="C32" s="102">
        <v>4.551386098</v>
      </c>
      <c r="D32" s="177">
        <v>3.015496849</v>
      </c>
      <c r="E32" s="168">
        <f t="shared" si="1"/>
        <v>-33.7455275366533</v>
      </c>
    </row>
    <row r="33" spans="1:5" ht="15.75">
      <c r="A33" s="184">
        <v>8</v>
      </c>
      <c r="B33" s="165" t="s">
        <v>101</v>
      </c>
      <c r="C33" s="102">
        <v>0.282246485</v>
      </c>
      <c r="D33" s="177">
        <v>2.544276831</v>
      </c>
      <c r="E33" s="168">
        <f t="shared" si="1"/>
        <v>801.4379155155821</v>
      </c>
    </row>
    <row r="34" spans="1:5" ht="15.75">
      <c r="A34" s="184">
        <v>9</v>
      </c>
      <c r="B34" s="165" t="s">
        <v>105</v>
      </c>
      <c r="C34" s="102">
        <v>1.273159484</v>
      </c>
      <c r="D34" s="177">
        <v>2.365449113</v>
      </c>
      <c r="E34" s="168">
        <f t="shared" si="1"/>
        <v>85.79362151615561</v>
      </c>
    </row>
    <row r="35" spans="1:5" ht="15.75">
      <c r="A35" s="184">
        <v>10</v>
      </c>
      <c r="B35" s="165" t="s">
        <v>121</v>
      </c>
      <c r="C35" s="102">
        <v>2.591778694</v>
      </c>
      <c r="D35" s="177">
        <v>2.175240718</v>
      </c>
      <c r="E35" s="168">
        <f t="shared" si="1"/>
        <v>-16.071510154948427</v>
      </c>
    </row>
    <row r="36" spans="1:5" ht="15.75">
      <c r="A36" s="184">
        <v>11</v>
      </c>
      <c r="B36" s="165" t="s">
        <v>112</v>
      </c>
      <c r="C36" s="102">
        <v>3.254870581</v>
      </c>
      <c r="D36" s="177">
        <v>2.082025829</v>
      </c>
      <c r="E36" s="168">
        <f t="shared" si="1"/>
        <v>-36.033529530985675</v>
      </c>
    </row>
    <row r="37" spans="1:5" ht="15.75">
      <c r="A37" s="184">
        <v>12</v>
      </c>
      <c r="B37" s="165" t="s">
        <v>93</v>
      </c>
      <c r="C37" s="102">
        <v>2.75203039</v>
      </c>
      <c r="D37" s="177">
        <v>2.060281017</v>
      </c>
      <c r="E37" s="168">
        <f t="shared" si="1"/>
        <v>-25.135964178069997</v>
      </c>
    </row>
    <row r="38" spans="1:5" ht="15.75">
      <c r="A38" s="184">
        <v>13</v>
      </c>
      <c r="B38" s="165" t="s">
        <v>113</v>
      </c>
      <c r="C38" s="102">
        <v>2.167497765</v>
      </c>
      <c r="D38" s="177">
        <v>1.937998892</v>
      </c>
      <c r="E38" s="168">
        <f t="shared" si="1"/>
        <v>-10.58819421666162</v>
      </c>
    </row>
    <row r="39" spans="1:5" ht="15.75">
      <c r="A39" s="184">
        <v>14</v>
      </c>
      <c r="B39" s="165" t="s">
        <v>111</v>
      </c>
      <c r="C39" s="102">
        <v>1.851266815</v>
      </c>
      <c r="D39" s="177">
        <v>1.919536154</v>
      </c>
      <c r="E39" s="168">
        <f t="shared" si="1"/>
        <v>3.6877093267617482</v>
      </c>
    </row>
    <row r="40" spans="1:5" ht="15.75">
      <c r="A40" s="184">
        <v>15</v>
      </c>
      <c r="B40" s="174" t="s">
        <v>45</v>
      </c>
      <c r="C40" s="92">
        <f>C41-SUM(C26:C39)</f>
        <v>24.86055628614008</v>
      </c>
      <c r="D40" s="173">
        <f>D41-SUM(D26:D39)</f>
        <v>16.388524413</v>
      </c>
      <c r="E40" s="168">
        <f t="shared" si="1"/>
        <v>-34.07820716330187</v>
      </c>
    </row>
    <row r="41" spans="1:5" s="103" customFormat="1" ht="15.75">
      <c r="A41" s="185"/>
      <c r="B41" s="93" t="s">
        <v>50</v>
      </c>
      <c r="C41" s="175">
        <v>322.97803765364006</v>
      </c>
      <c r="D41" s="175">
        <v>206.658400313</v>
      </c>
      <c r="E41" s="94">
        <f>D41/C41*100-100</f>
        <v>-36.01472043909705</v>
      </c>
    </row>
    <row r="42" spans="3:5" ht="15.75">
      <c r="C42" s="104"/>
      <c r="D42" s="104"/>
      <c r="E42" s="96"/>
    </row>
    <row r="43" spans="3:4" ht="15.75">
      <c r="C43" s="141"/>
      <c r="D43" s="141"/>
    </row>
  </sheetData>
  <sheetProtection/>
  <mergeCells count="2">
    <mergeCell ref="B1:E1"/>
    <mergeCell ref="B2:E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4.57421875" style="134" bestFit="1" customWidth="1"/>
    <col min="2" max="2" width="34.8515625" style="134" bestFit="1" customWidth="1"/>
    <col min="3" max="3" width="15.421875" style="134" customWidth="1"/>
    <col min="4" max="4" width="12.8515625" style="134" customWidth="1"/>
    <col min="5" max="5" width="15.28125" style="134" customWidth="1"/>
    <col min="6" max="6" width="14.421875" style="134" customWidth="1"/>
    <col min="7" max="7" width="11.28125" style="134" bestFit="1" customWidth="1"/>
    <col min="8" max="8" width="10.140625" style="134" bestFit="1" customWidth="1"/>
    <col min="9" max="16384" width="9.140625" style="134" customWidth="1"/>
  </cols>
  <sheetData>
    <row r="1" spans="1:7" ht="18.75">
      <c r="A1" s="199" t="s">
        <v>114</v>
      </c>
      <c r="B1" s="199"/>
      <c r="C1" s="199"/>
      <c r="D1" s="199"/>
      <c r="E1" s="199"/>
      <c r="F1" s="199"/>
      <c r="G1" s="199"/>
    </row>
    <row r="2" spans="1:7" ht="18.75">
      <c r="A2" s="199" t="s">
        <v>130</v>
      </c>
      <c r="B2" s="199"/>
      <c r="C2" s="199"/>
      <c r="D2" s="199"/>
      <c r="E2" s="199"/>
      <c r="F2" s="199"/>
      <c r="G2" s="199"/>
    </row>
    <row r="3" spans="1:6" ht="15.75">
      <c r="A3" s="135"/>
      <c r="B3" s="136"/>
      <c r="C3" s="139" t="s">
        <v>87</v>
      </c>
      <c r="D3" s="136"/>
      <c r="E3" s="136"/>
      <c r="F3" s="136"/>
    </row>
    <row r="4" ht="15.75">
      <c r="G4" s="137" t="s">
        <v>2</v>
      </c>
    </row>
    <row r="5" spans="1:7" ht="15.75">
      <c r="A5" s="117"/>
      <c r="B5" s="118"/>
      <c r="C5" s="203" t="s">
        <v>90</v>
      </c>
      <c r="D5" s="204"/>
      <c r="E5" s="203" t="s">
        <v>4</v>
      </c>
      <c r="F5" s="204"/>
      <c r="G5" s="29" t="s">
        <v>5</v>
      </c>
    </row>
    <row r="6" spans="1:7" ht="15.75">
      <c r="A6" s="119" t="s">
        <v>6</v>
      </c>
      <c r="B6" s="120" t="s">
        <v>7</v>
      </c>
      <c r="C6" s="201" t="s">
        <v>133</v>
      </c>
      <c r="D6" s="202"/>
      <c r="E6" s="201" t="s">
        <v>133</v>
      </c>
      <c r="F6" s="202"/>
      <c r="G6" s="121" t="s">
        <v>10</v>
      </c>
    </row>
    <row r="7" spans="1:7" ht="15.75">
      <c r="A7" s="122"/>
      <c r="B7" s="123"/>
      <c r="C7" s="124" t="s">
        <v>115</v>
      </c>
      <c r="D7" s="125" t="s">
        <v>12</v>
      </c>
      <c r="E7" s="124" t="s">
        <v>115</v>
      </c>
      <c r="F7" s="125" t="s">
        <v>12</v>
      </c>
      <c r="G7" s="47"/>
    </row>
    <row r="8" spans="1:11" ht="15.75">
      <c r="A8" s="126">
        <v>1</v>
      </c>
      <c r="B8" s="127" t="s">
        <v>19</v>
      </c>
      <c r="C8" s="145">
        <v>5820750</v>
      </c>
      <c r="D8" s="146">
        <v>709602.388</v>
      </c>
      <c r="E8" s="147">
        <v>1591150</v>
      </c>
      <c r="F8" s="146">
        <v>252985.554</v>
      </c>
      <c r="G8" s="105">
        <f aca="true" t="shared" si="0" ref="G8:G20">F8*100/D8-100</f>
        <v>-64.34826625752562</v>
      </c>
      <c r="H8" s="144"/>
      <c r="I8" s="144"/>
      <c r="J8" s="144"/>
      <c r="K8" s="144"/>
    </row>
    <row r="9" spans="1:11" ht="15.75">
      <c r="A9" s="128">
        <v>2</v>
      </c>
      <c r="B9" s="129" t="s">
        <v>21</v>
      </c>
      <c r="C9" s="148">
        <v>995280</v>
      </c>
      <c r="D9" s="74">
        <v>996926.257</v>
      </c>
      <c r="E9" s="149">
        <v>1404553</v>
      </c>
      <c r="F9" s="74">
        <v>1973174.24</v>
      </c>
      <c r="G9" s="105">
        <f t="shared" si="0"/>
        <v>97.92579703315008</v>
      </c>
      <c r="H9" s="144"/>
      <c r="I9" s="144"/>
      <c r="J9" s="144"/>
      <c r="K9" s="144"/>
    </row>
    <row r="10" spans="1:11" ht="15.75">
      <c r="A10" s="128">
        <v>3</v>
      </c>
      <c r="B10" s="130" t="s">
        <v>22</v>
      </c>
      <c r="C10" s="106">
        <v>5933151.33</v>
      </c>
      <c r="D10" s="107">
        <v>1035272.19702</v>
      </c>
      <c r="E10" s="108">
        <v>6429735.46</v>
      </c>
      <c r="F10" s="150">
        <v>1027468.305</v>
      </c>
      <c r="G10" s="105">
        <f t="shared" si="0"/>
        <v>-0.7538009851383265</v>
      </c>
      <c r="H10" s="144"/>
      <c r="I10" s="144"/>
      <c r="J10" s="144"/>
      <c r="K10" s="144"/>
    </row>
    <row r="11" spans="1:11" ht="15.75">
      <c r="A11" s="128">
        <v>4</v>
      </c>
      <c r="B11" s="131" t="s">
        <v>23</v>
      </c>
      <c r="C11" s="151">
        <v>10798717</v>
      </c>
      <c r="D11" s="152">
        <v>175947.862</v>
      </c>
      <c r="E11" s="109">
        <v>12133961</v>
      </c>
      <c r="F11" s="150">
        <v>198360.174</v>
      </c>
      <c r="G11" s="105">
        <f t="shared" si="0"/>
        <v>12.738041681915973</v>
      </c>
      <c r="H11" s="144"/>
      <c r="I11" s="144"/>
      <c r="J11" s="144"/>
      <c r="K11" s="144"/>
    </row>
    <row r="12" spans="1:11" ht="15.75">
      <c r="A12" s="128">
        <v>5</v>
      </c>
      <c r="B12" s="131" t="s">
        <v>25</v>
      </c>
      <c r="C12" s="106"/>
      <c r="D12" s="110">
        <v>373097.264</v>
      </c>
      <c r="E12" s="108"/>
      <c r="F12" s="150">
        <v>138256.429</v>
      </c>
      <c r="G12" s="105">
        <f t="shared" si="0"/>
        <v>-62.94359612350307</v>
      </c>
      <c r="H12" s="144"/>
      <c r="I12" s="144"/>
      <c r="J12" s="144"/>
      <c r="K12" s="144"/>
    </row>
    <row r="13" spans="1:11" ht="15.75">
      <c r="A13" s="128">
        <v>6</v>
      </c>
      <c r="B13" s="131" t="s">
        <v>26</v>
      </c>
      <c r="C13" s="111">
        <v>1844781.422</v>
      </c>
      <c r="D13" s="110">
        <v>1060887.5945</v>
      </c>
      <c r="E13" s="109">
        <v>843575.62</v>
      </c>
      <c r="F13" s="150">
        <v>168536.937</v>
      </c>
      <c r="G13" s="105">
        <f t="shared" si="0"/>
        <v>-84.11359149887768</v>
      </c>
      <c r="H13" s="144"/>
      <c r="I13" s="144"/>
      <c r="J13" s="144"/>
      <c r="K13" s="144"/>
    </row>
    <row r="14" spans="1:11" ht="15.75">
      <c r="A14" s="128">
        <v>7</v>
      </c>
      <c r="B14" s="131" t="s">
        <v>27</v>
      </c>
      <c r="C14" s="106">
        <v>11250</v>
      </c>
      <c r="D14" s="107">
        <v>78367.92</v>
      </c>
      <c r="E14" s="108">
        <v>9140.8</v>
      </c>
      <c r="F14" s="150">
        <v>83749.784</v>
      </c>
      <c r="G14" s="105">
        <f t="shared" si="0"/>
        <v>6.867432490233256</v>
      </c>
      <c r="H14" s="144"/>
      <c r="I14" s="144"/>
      <c r="J14" s="144"/>
      <c r="K14" s="144"/>
    </row>
    <row r="15" spans="1:11" ht="15.75">
      <c r="A15" s="128">
        <v>8</v>
      </c>
      <c r="B15" s="131" t="s">
        <v>33</v>
      </c>
      <c r="C15" s="106"/>
      <c r="D15" s="74">
        <v>1385618.29722</v>
      </c>
      <c r="E15" s="149"/>
      <c r="F15" s="153">
        <v>1375978.432</v>
      </c>
      <c r="G15" s="105">
        <f t="shared" si="0"/>
        <v>-0.6957085684665714</v>
      </c>
      <c r="H15" s="144"/>
      <c r="I15" s="144"/>
      <c r="J15" s="144"/>
      <c r="K15" s="144"/>
    </row>
    <row r="16" spans="1:11" ht="15.75">
      <c r="A16" s="128">
        <v>9</v>
      </c>
      <c r="B16" s="131" t="s">
        <v>39</v>
      </c>
      <c r="C16" s="106"/>
      <c r="D16" s="74">
        <v>284559.25178</v>
      </c>
      <c r="E16" s="108"/>
      <c r="F16" s="74">
        <v>288646.238</v>
      </c>
      <c r="G16" s="105">
        <f t="shared" si="0"/>
        <v>1.4362513938431931</v>
      </c>
      <c r="H16" s="144"/>
      <c r="I16" s="144"/>
      <c r="J16" s="144"/>
      <c r="K16" s="144"/>
    </row>
    <row r="17" spans="1:11" ht="15.75">
      <c r="A17" s="128">
        <v>10</v>
      </c>
      <c r="B17" s="131" t="s">
        <v>40</v>
      </c>
      <c r="C17" s="106"/>
      <c r="D17" s="74">
        <v>72665.6753</v>
      </c>
      <c r="E17" s="108"/>
      <c r="F17" s="150">
        <v>35103.635</v>
      </c>
      <c r="G17" s="105">
        <f t="shared" si="0"/>
        <v>-51.69158635755498</v>
      </c>
      <c r="H17" s="144"/>
      <c r="I17" s="144"/>
      <c r="J17" s="144"/>
      <c r="K17" s="144"/>
    </row>
    <row r="18" spans="1:11" ht="15.75">
      <c r="A18" s="128">
        <v>11</v>
      </c>
      <c r="B18" s="131" t="s">
        <v>42</v>
      </c>
      <c r="C18" s="106"/>
      <c r="D18" s="74">
        <v>5169662.925</v>
      </c>
      <c r="E18" s="149"/>
      <c r="F18" s="74">
        <v>2044509.429</v>
      </c>
      <c r="G18" s="105">
        <f t="shared" si="0"/>
        <v>-60.45178460063718</v>
      </c>
      <c r="H18" s="144"/>
      <c r="I18" s="144"/>
      <c r="J18" s="144"/>
      <c r="K18" s="144"/>
    </row>
    <row r="19" spans="1:11" ht="15.75">
      <c r="A19" s="128">
        <v>12</v>
      </c>
      <c r="B19" s="131" t="s">
        <v>116</v>
      </c>
      <c r="C19" s="106">
        <v>2000</v>
      </c>
      <c r="D19" s="107">
        <v>390.4</v>
      </c>
      <c r="E19" s="138"/>
      <c r="F19" s="154">
        <v>0</v>
      </c>
      <c r="G19" s="112" t="s">
        <v>117</v>
      </c>
      <c r="H19" s="144"/>
      <c r="I19" s="144"/>
      <c r="J19" s="144"/>
      <c r="K19" s="144"/>
    </row>
    <row r="20" spans="1:11" ht="15.75">
      <c r="A20" s="132">
        <v>13</v>
      </c>
      <c r="B20" s="133" t="s">
        <v>118</v>
      </c>
      <c r="C20" s="113"/>
      <c r="D20" s="114">
        <v>305756.907565</v>
      </c>
      <c r="E20" s="115"/>
      <c r="F20" s="155">
        <v>340437.291</v>
      </c>
      <c r="G20" s="116">
        <f t="shared" si="0"/>
        <v>11.34246932021557</v>
      </c>
      <c r="H20" s="144"/>
      <c r="I20" s="144"/>
      <c r="J20" s="144"/>
      <c r="K20" s="144"/>
    </row>
  </sheetData>
  <sheetProtection/>
  <mergeCells count="6">
    <mergeCell ref="C6:D6"/>
    <mergeCell ref="E6:F6"/>
    <mergeCell ref="A1:G1"/>
    <mergeCell ref="A2:G2"/>
    <mergeCell ref="C5:D5"/>
    <mergeCell ref="E5:F5"/>
  </mergeCells>
  <printOptions/>
  <pageMargins left="1.03" right="0.7" top="1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2016-01-07T09:07:47Z</dcterms:modified>
  <cp:category/>
  <cp:version/>
  <cp:contentType/>
  <cp:contentStatus/>
</cp:coreProperties>
</file>